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15" activeTab="0"/>
  </bookViews>
  <sheets>
    <sheet name="дох." sheetId="1" r:id="rId1"/>
    <sheet name="Вид" sheetId="2" r:id="rId2"/>
  </sheets>
  <definedNames>
    <definedName name="_">#REF!</definedName>
    <definedName name="n" localSheetId="1" hidden="1">{#N/A,#N/A,FALSE,"Лист4"}</definedName>
    <definedName name="n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аа" localSheetId="1" hidden="1">{#N/A,#N/A,FALSE,"Лист4"}</definedName>
    <definedName name="аа" hidden="1">{#N/A,#N/A,FALSE,"Лист4"}</definedName>
    <definedName name="DATABASE">'дох.'!$A$11:$S$103</definedName>
    <definedName name="бб" localSheetId="1" hidden="1">{#N/A,#N/A,FALSE,"Лист4"}</definedName>
    <definedName name="бб" hidden="1">{#N/A,#N/A,FALSE,"Лист4"}</definedName>
    <definedName name="гг" localSheetId="1" hidden="1">{#N/A,#N/A,FALSE,"Лист4"}</definedName>
    <definedName name="гг" hidden="1">{#N/A,#N/A,FALSE,"Лист4"}</definedName>
    <definedName name="гр" localSheetId="1" hidden="1">{#N/A,#N/A,FALSE,"Лист4"}</definedName>
    <definedName name="гр" hidden="1">{#N/A,#N/A,FALSE,"Лист4"}</definedName>
    <definedName name="ее" localSheetId="1" hidden="1">{#N/A,#N/A,FALSE,"Лист4"}</definedName>
    <definedName name="ее" hidden="1">{#N/A,#N/A,FALSE,"Лист4"}</definedName>
    <definedName name="жж" localSheetId="1" hidden="1">{#N/A,#N/A,FALSE,"Лист4"}</definedName>
    <definedName name="жж" hidden="1">{#N/A,#N/A,FALSE,"Лист4"}</definedName>
    <definedName name="житлове" localSheetId="1" hidden="1">{#N/A,#N/A,FALSE,"Лист4"}</definedName>
    <definedName name="житлове" hidden="1">{#N/A,#N/A,FALSE,"Лист4"}</definedName>
    <definedName name="_xlnm.Print_Titles" localSheetId="0">'дох.'!$7:$8</definedName>
    <definedName name="здоровя" localSheetId="1" hidden="1">{#N/A,#N/A,FALSE,"Лист4"}</definedName>
    <definedName name="здоровя" hidden="1">{#N/A,#N/A,FALSE,"Лист4"}</definedName>
    <definedName name="зз" localSheetId="1" hidden="1">{#N/A,#N/A,FALSE,"Лист4"}</definedName>
    <definedName name="зз" hidden="1">{#N/A,#N/A,FALSE,"Лист4"}</definedName>
    <definedName name="іі" localSheetId="1" hidden="1">{#N/A,#N/A,FALSE,"Лист4"}</definedName>
    <definedName name="іі" hidden="1">{#N/A,#N/A,FALSE,"Лист4"}</definedName>
    <definedName name="інші" localSheetId="1" hidden="1">{#N/A,#N/A,FALSE,"Лист4"}</definedName>
    <definedName name="інші" hidden="1">{#N/A,#N/A,FALSE,"Лист4"}</definedName>
    <definedName name="кк" localSheetId="1" hidden="1">{#N/A,#N/A,FALSE,"Лист4"}</definedName>
    <definedName name="кк" hidden="1">{#N/A,#N/A,FALSE,"Лист4"}</definedName>
    <definedName name="комунальне" localSheetId="1" hidden="1">{#N/A,#N/A,FALSE,"Лист4"}</definedName>
    <definedName name="комунальне" hidden="1">{#N/A,#N/A,FALSE,"Лист4"}</definedName>
    <definedName name="кот" localSheetId="1" hidden="1">{#N/A,#N/A,FALSE,"Лист4"}</definedName>
    <definedName name="кот" hidden="1">{#N/A,#N/A,FALSE,"Лист4"}</definedName>
    <definedName name="кр" localSheetId="1" hidden="1">{#N/A,#N/A,FALSE,"Лист4"}</definedName>
    <definedName name="кр" hidden="1">{#N/A,#N/A,FALSE,"Лист4"}</definedName>
    <definedName name="культура" localSheetId="1" hidden="1">{#N/A,#N/A,FALSE,"Лист4"}</definedName>
    <definedName name="культура" hidden="1">{#N/A,#N/A,FALSE,"Лист4"}</definedName>
    <definedName name="лл" localSheetId="1" hidden="1">{#N/A,#N/A,FALSE,"Лист4"}</definedName>
    <definedName name="лл" hidden="1">{#N/A,#N/A,FALSE,"Лист4"}</definedName>
    <definedName name="мм" localSheetId="1" hidden="1">{#N/A,#N/A,FALSE,"Лист4"}</definedName>
    <definedName name="мм" hidden="1">{#N/A,#N/A,FALSE,"Лист4"}</definedName>
    <definedName name="_xlnm.Print_Area" localSheetId="1">'Вид'!$A$1:$K$153</definedName>
    <definedName name="_xlnm.Print_Area" localSheetId="0">'дох.'!$A$1:$K$114</definedName>
    <definedName name="оо" localSheetId="1" hidden="1">{#N/A,#N/A,FALSE,"Лист4"}</definedName>
    <definedName name="оо" hidden="1">{#N/A,#N/A,FALSE,"Лист4"}</definedName>
    <definedName name="освіта" localSheetId="1" hidden="1">{#N/A,#N/A,FALSE,"Лист4"}</definedName>
    <definedName name="освіта" hidden="1">{#N/A,#N/A,FALSE,"Лист4"}</definedName>
    <definedName name="ох" localSheetId="1" hidden="1">{#N/A,#N/A,FALSE,"Лист4"}</definedName>
    <definedName name="ох" hidden="1">{#N/A,#N/A,FALSE,"Лист4"}</definedName>
    <definedName name="охорона" localSheetId="1" hidden="1">{#N/A,#N/A,FALSE,"Лист4"}</definedName>
    <definedName name="охорона" hidden="1">{#N/A,#N/A,FALSE,"Лист4"}</definedName>
    <definedName name="пот" localSheetId="1" hidden="1">{#N/A,#N/A,FALSE,"Лист4"}</definedName>
    <definedName name="пот" hidden="1">{#N/A,#N/A,FALSE,"Лист4"}</definedName>
    <definedName name="пп" localSheetId="1" hidden="1">{#N/A,#N/A,FALSE,"Лист4"}</definedName>
    <definedName name="пп" hidden="1">{#N/A,#N/A,FALSE,"Лист4"}</definedName>
    <definedName name="сс" localSheetId="1" hidden="1">{#N/A,#N/A,FALSE,"Лист4"}</definedName>
    <definedName name="сс" hidden="1">{#N/A,#N/A,FALSE,"Лист4"}</definedName>
    <definedName name="управ" localSheetId="1" hidden="1">{#N/A,#N/A,FALSE,"Лист4"}</definedName>
    <definedName name="управ" hidden="1">{#N/A,#N/A,FALSE,"Лист4"}</definedName>
    <definedName name="управління" localSheetId="1" hidden="1">{#N/A,#N/A,FALSE,"Лист4"}</definedName>
    <definedName name="управління" hidden="1">{#N/A,#N/A,FALSE,"Лист4"}</definedName>
    <definedName name="фф" localSheetId="1" hidden="1">{#N/A,#N/A,FALSE,"Лист4"}</definedName>
    <definedName name="фф" hidden="1">{#N/A,#N/A,FALSE,"Лист4"}</definedName>
    <definedName name="цц" localSheetId="1" hidden="1">{#N/A,#N/A,FALSE,"Лист4"}</definedName>
    <definedName name="цц" hidden="1">{#N/A,#N/A,FALSE,"Лист4"}</definedName>
    <definedName name="чч" localSheetId="1" hidden="1">{#N/A,#N/A,FALSE,"Лист4"}</definedName>
    <definedName name="чч" hidden="1">{#N/A,#N/A,FALSE,"Лист4"}</definedName>
    <definedName name="шш" localSheetId="1" hidden="1">{#N/A,#N/A,FALSE,"Лист4"}</definedName>
    <definedName name="шш" hidden="1">{#N/A,#N/A,FALSE,"Лист4"}</definedName>
    <definedName name="щщ" localSheetId="1" hidden="1">{#N/A,#N/A,FALSE,"Лист4"}</definedName>
    <definedName name="щщ" hidden="1">{#N/A,#N/A,FALSE,"Лист4"}</definedName>
  </definedNames>
  <calcPr fullCalcOnLoad="1"/>
</workbook>
</file>

<file path=xl/sharedStrings.xml><?xml version="1.0" encoding="utf-8"?>
<sst xmlns="http://schemas.openxmlformats.org/spreadsheetml/2006/main" count="367" uniqueCount="336">
  <si>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</si>
  <si>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</si>
  <si>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</si>
  <si>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</si>
  <si>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</si>
  <si>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</si>
  <si>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</si>
  <si>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</si>
  <si>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</si>
  <si>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</si>
  <si>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</si>
  <si>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</si>
  <si>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</si>
  <si>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</si>
  <si>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</si>
  <si>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</si>
  <si>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</si>
  <si>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розписом на рік з урахуванням змін</t>
  </si>
  <si>
    <t xml:space="preserve">Виконано з початку року </t>
  </si>
  <si>
    <t>% виконання</t>
  </si>
  <si>
    <t>1</t>
  </si>
  <si>
    <t>2</t>
  </si>
  <si>
    <t>Податкові надходження 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</si>
  <si>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</si>
  <si>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</si>
  <si>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</si>
  <si>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</si>
  <si>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</si>
  <si>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</si>
  <si>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</si>
  <si>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</si>
  <si>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</si>
  <si>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</si>
  <si>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</si>
  <si>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вуглецю),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</si>
  <si>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</si>
  <si>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</si>
  <si>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</si>
  <si>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</si>
  <si>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</si>
  <si>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</si>
  <si>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</si>
  <si>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</si>
  <si>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</si>
  <si>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</si>
  <si>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</si>
  <si>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</si>
  <si>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</si>
  <si>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</si>
  <si>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</si>
  <si>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</si>
  <si>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</si>
  <si>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</si>
  <si>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</si>
  <si>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суб'єктами господарювання роздрібної торгівлі підакцизних товарів </t>
  </si>
  <si>
    <t>Місцеві податки та збори, що сплачуються (перераховуються) згідно з Податковим кодексом України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</si>
  <si>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</si>
  <si>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</si>
  <si>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</si>
  <si>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</si>
  <si>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</si>
  <si>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</si>
  <si>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</si>
  <si>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</si>
  <si>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</si>
  <si>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</si>
  <si>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</si>
  <si>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</si>
  <si>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</si>
  <si>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</si>
  <si>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</si>
  <si>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</si>
  <si>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</si>
  <si>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</si>
  <si>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</si>
  <si>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</si>
  <si>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</si>
  <si>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</si>
  <si>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</si>
  <si>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</si>
  <si>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</si>
  <si>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</si>
  <si>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</si>
  <si>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</si>
  <si>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                                                                Звіт про виконання Бродівського міського бюджету</t>
  </si>
  <si>
    <t>Плата за послуги 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</si>
  <si>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</si>
  <si>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,,Про оренду державного та комунального майна"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</si>
  <si>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</si>
  <si>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</si>
  <si>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 xml:space="preserve">Надходження,що отримують бюджетні установи від підприємств, організацій,фізичних осіб та від інших бюджетних установ для виконання цільових заходів ,у тому числі заходів з відчуження для суспільних потреб земельних ділянок та розміщення на них інших об"єктів нерухомого майна ,що перебувають у </t>
  </si>
  <si>
    <t>Надходження від продажу основного капіталу</t>
  </si>
  <si>
    <t>Кошти від відчуження майна,що належить АРК та майно , що перебуває в комунальній власності</t>
  </si>
  <si>
    <t>Разом доходів (без урахування бюджетних трансфертів)</t>
  </si>
  <si>
    <t>Усього доходів з урахуванням міжбюджетних транфертів з державного бюджету</t>
  </si>
  <si>
    <t>Усього доходів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</si>
  <si>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</si>
  <si>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</si>
  <si>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І.  ДОХОДИ :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</si>
  <si>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</si>
  <si>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</si>
  <si>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Транспортний податок з фізичних осіб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</si>
  <si>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</si>
  <si>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</si>
  <si>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</si>
  <si>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</si>
  <si>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Субвенція з місцевого бюджету на виконання інвестиційних проектів</t>
  </si>
  <si>
    <t>ІІ. В И Д А Т К И:</t>
  </si>
  <si>
    <t>(грн)</t>
  </si>
  <si>
    <t>Найменування показника</t>
  </si>
  <si>
    <t>Коди бюджетної класифікації</t>
  </si>
  <si>
    <t xml:space="preserve"> тимчасової класифікації видатків та кредитування місцевих бюджетів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</si>
  <si>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</si>
  <si>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</si>
  <si>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</si>
  <si>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</si>
  <si>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</si>
  <si>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</si>
  <si>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</si>
  <si>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</si>
  <si>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</si>
  <si>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</si>
  <si>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</si>
  <si>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</si>
  <si>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</si>
  <si>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</si>
  <si>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</si>
  <si>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Інша діяльність у сфері державного управління</t>
  </si>
  <si>
    <t>0180</t>
  </si>
  <si>
    <t>Освіта</t>
  </si>
  <si>
    <t>1000</t>
  </si>
  <si>
    <t>Надання дошкільної освіти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</si>
  <si>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</si>
  <si>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</si>
  <si>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</si>
  <si>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</si>
  <si>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Надання загальної середньої освіти за рахунок освітньої субвенції</t>
  </si>
  <si>
    <t>1030</t>
  </si>
  <si>
    <t>1031</t>
  </si>
  <si>
    <t>Надання позашкільної освіти закладами позашкільної освіти, заходи із позашкільної роботи з дітьми</t>
  </si>
  <si>
    <t>1070</t>
  </si>
  <si>
    <t>Надання спеціальної освіти мистецькими школами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</si>
  <si>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</si>
  <si>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</si>
  <si>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</si>
  <si>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</si>
  <si>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Інші програми та заходи у сфері освіти</t>
  </si>
  <si>
    <t>1142</t>
  </si>
  <si>
    <t>Забезпечення діяльності інклюзивно-ресурсних центрів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</si>
  <si>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</si>
  <si>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</si>
  <si>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</si>
  <si>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</si>
  <si>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</si>
  <si>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</si>
  <si>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</si>
  <si>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субвенціїєю з державного бюджету місцевим бюджетам на надання державної підтримки особам з особливими освітніми потребами</t>
  </si>
  <si>
    <t>Охорона здоров'я</t>
  </si>
  <si>
    <t>2000</t>
  </si>
  <si>
    <t>Багатопрофільна стаціонарна медична допомога населенню</t>
  </si>
  <si>
    <t>2010</t>
  </si>
  <si>
    <t>Амбулаторно-поліклінічна допомога населенню, крім первинної медичної допомоги</t>
  </si>
  <si>
    <t>Стоматологічна допомога населенню</t>
  </si>
  <si>
    <t>Первинна медична допомога населенню</t>
  </si>
  <si>
    <t>Первинна медична допомога населенню, що надається фельдшерськими, фельдшерсько-акушерськими пунктами</t>
  </si>
  <si>
    <t>Первинна медична допомога населенню, що надається амбулаторно-поліклінічними закладами (відділеннями)</t>
  </si>
  <si>
    <t>Інші програми, заклади та заходи у сфері охорони здоров'я</t>
  </si>
  <si>
    <t>2150</t>
  </si>
  <si>
    <t>Забезпечення діяльності інших закладів у сфері охорони здоров'я</t>
  </si>
  <si>
    <t>2151</t>
  </si>
  <si>
    <t>Інші програми та заходи у сфері охорони здоров'я</t>
  </si>
  <si>
    <t>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</si>
  <si>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</si>
  <si>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</si>
  <si>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</si>
  <si>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</si>
  <si>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</si>
  <si>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</si>
  <si>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</si>
  <si>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</si>
  <si>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</si>
  <si>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</si>
  <si>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</si>
  <si>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</si>
  <si>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</si>
  <si>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3105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</si>
  <si>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</si>
  <si>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</si>
  <si>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</si>
  <si>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</t>
  </si>
  <si>
    <t>3121</t>
  </si>
  <si>
    <t>Заходи державної політики  з питань сім"ї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</si>
  <si>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</si>
  <si>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</si>
  <si>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</si>
  <si>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3133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</si>
  <si>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</si>
  <si>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</si>
  <si>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Соціальний захист ветеранів війни та праці</t>
  </si>
  <si>
    <t>3190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</si>
  <si>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</si>
  <si>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3192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</si>
  <si>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</si>
  <si>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</si>
  <si>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</si>
  <si>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</si>
  <si>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і мистецтво</t>
  </si>
  <si>
    <t>4000</t>
  </si>
  <si>
    <t>Забезпечення діяльності бібліотек</t>
  </si>
  <si>
    <t>4030</t>
  </si>
  <si>
    <t>Забезпечення діяльності музеїв і виставок</t>
  </si>
  <si>
    <t>4040</t>
  </si>
  <si>
    <t>Забезпечення діяльності палаців і будинків культури, клубів, центрів дозвілля та інших клубних закладів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</si>
  <si>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</si>
  <si>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</si>
  <si>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</si>
  <si>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</si>
  <si>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Інші заходи в галузі культури і мистецтва</t>
  </si>
  <si>
    <t>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</si>
  <si>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</si>
  <si>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</si>
  <si>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</si>
  <si>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</si>
  <si>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</si>
  <si>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</si>
  <si>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Проведення навчально-тренувальних зборів і змагань з неолімпійських видів спорту</t>
  </si>
  <si>
    <t>5012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</si>
  <si>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</si>
  <si>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</si>
  <si>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</si>
  <si>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</si>
  <si>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</si>
  <si>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</si>
  <si>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</si>
  <si>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5041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</si>
  <si>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</si>
  <si>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</si>
  <si>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</si>
  <si>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</si>
  <si>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</si>
  <si>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Утримання та ефективна експлуатація об'єктів житлово-комунального господарства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</si>
  <si>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</si>
  <si>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</si>
  <si>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</si>
  <si>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</si>
  <si>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</si>
  <si>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/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</si>
  <si>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</si>
  <si>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Економічна діяльність</t>
  </si>
  <si>
    <t>7000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</si>
  <si>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</si>
  <si>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</si>
  <si>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</si>
  <si>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</si>
  <si>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</si>
  <si>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Будівництво об'єктів соціально-культурного призначення</t>
  </si>
  <si>
    <t>Будівництво 1 освітніх установ та закладів</t>
  </si>
  <si>
    <t>7321</t>
  </si>
  <si>
    <t>Будівництво медичних установ та закладів</t>
  </si>
  <si>
    <t>7322</t>
  </si>
  <si>
    <t>Будівництво 1 установ та закладів культури</t>
  </si>
  <si>
    <t>7324</t>
  </si>
  <si>
    <t>Будівництво 1 споруд, установ та закладів фізичної культури і спорту</t>
  </si>
  <si>
    <t>Будівництво інших об'єктів комунальної власності</t>
  </si>
  <si>
    <t>7330</t>
  </si>
  <si>
    <t>Проектування, реставрація та охорона пам'яток архітектури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</si>
  <si>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</si>
  <si>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</si>
  <si>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</si>
  <si>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</si>
  <si>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інших заходів щодо соціально-економічного розвитку територій</t>
  </si>
  <si>
    <t>Виконання інвестиційних проєктів за рахунок інших субвенцій з державного бюджету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</si>
  <si>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</si>
  <si>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</si>
  <si>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</si>
  <si>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Зв'язок, телекомунікації та інформатика</t>
  </si>
  <si>
    <t>Реалізація заходів, спрямованих на підвищення доступності широкосмугового доступу до Інтернету в сільській місцевості</t>
  </si>
  <si>
    <t>Інші програми та заходи, пов'язані з економічною діяльністю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</si>
  <si>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</si>
  <si>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</si>
  <si>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суб'єктів господарювання</t>
  </si>
  <si>
    <t>Членські внески до асоціацій органів місцевого самоврядування</t>
  </si>
  <si>
    <t>Інша економічна діяльність</t>
  </si>
  <si>
    <t>Інші заходи, пов"язані з економічною діяльністю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</si>
  <si>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</si>
  <si>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</si>
  <si>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</si>
  <si>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</si>
  <si>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</si>
  <si>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8110</t>
  </si>
  <si>
    <t>Забезпечення діяльності місцевої пожежної охорони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</si>
  <si>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</si>
  <si>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</si>
  <si>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</si>
  <si>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8220</t>
  </si>
  <si>
    <t>Заходи з територіальної оборони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</si>
  <si>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</si>
  <si>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</si>
  <si>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</si>
  <si>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8340</t>
  </si>
  <si>
    <t>Засоби масової інформації</t>
  </si>
  <si>
    <t>8400</t>
  </si>
  <si>
    <t>Фінансова підтримка засобів масової інформації</t>
  </si>
  <si>
    <t>8410</t>
  </si>
  <si>
    <t>Резервний фонд</t>
  </si>
  <si>
    <t>8700</t>
  </si>
  <si>
    <t>Резервний фонд місцевого бюджету</t>
  </si>
  <si>
    <t>8710</t>
  </si>
  <si>
    <t>Інші заходи за рахунок резервного фонду</t>
  </si>
  <si>
    <t>Разом видаткiв</t>
  </si>
  <si>
    <t>900201</t>
  </si>
  <si>
    <t>Реверсна  дотація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</si>
  <si>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</si>
  <si>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</si>
  <si>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</si>
  <si>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</si>
  <si>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фінансове забезпечення  будівництва, реконструкції, ремонту і утримання автомобільних доріг загального користування місцевого значення</t>
  </si>
  <si>
    <t>Усього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</si>
  <si>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</si>
  <si>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Виконання окремих заходів з реалізації соціального проекту ''Активні парки - локації здорової України''</t>
  </si>
  <si>
    <t>Реалізація державних та місцевих житлових програм</t>
  </si>
  <si>
    <t>Виконання заходів щодо облаштування безпечних умов у закладах загальної середньої освіти</t>
  </si>
  <si>
    <t>1260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</si>
  <si>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</si>
  <si>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1261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</si>
  <si>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</si>
  <si>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1262</t>
  </si>
  <si>
    <t xml:space="preserve">Адміністративні штрафи за адміністративні правопорушення у сфері забезпечення безпеки дорожнього руху, зафіксовані в автоматичному режимі
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</si>
  <si>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
</t>
  </si>
  <si>
    <t xml:space="preserve"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
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
</t>
  </si>
  <si>
    <t xml:space="preserve">                                                                                                               за січень-листопад 2023 рік</t>
  </si>
  <si>
    <t>Податок на доходи фізичних осіб у вигляді мінімального податкового зобов`язання, що підлягає сплаті фізичними особами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</si>
  <si>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</si>
  <si>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</si>
  <si>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заходів за рахунок коштів освітньої субвенції з державного бюджету місцевим бюджетам (за спеціальним фондом державного бюджету)</t>
  </si>
  <si>
    <t>Експлуатація та технічне обслуговування житлового фонду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</si>
</sst>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000000"/>
    <numFmt numFmtId="188" formatCode="#,##0.0"/>
    <numFmt numFmtId="189" formatCode="&quot;Так&quot;;&quot;Так&quot;;&quot;Ні&quot;"/>
    <numFmt numFmtId="190" formatCode="&quot;Істина&quot;;&quot;Істина&quot;;&quot;Хибність&quot;"/>
    <numFmt numFmtId="191" formatCode="&quot;Увімк&quot;;&quot;Увімк&quot;;&quot;Вимк&quot;"/>
    <numFmt numFmtId="192" formatCode="[$€-2]\ ###,000_);[Red]\([$€-2]\ ###,000\)"/>
    <numFmt numFmtId="193" formatCode="#,##0.0;\-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0"/>
  </numFmts>
  <fonts count="78">
    <font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6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5"/>
      <color indexed="8"/>
      <name val="Times New Roman"/>
      <family val="1"/>
    </font>
    <font>
      <b/>
      <i/>
      <sz val="5"/>
      <color indexed="8"/>
      <name val="Times New Roman"/>
      <family val="1"/>
    </font>
    <font>
      <sz val="16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5"/>
      <color rgb="FF000000"/>
      <name val="Times New Roman"/>
      <family val="1"/>
    </font>
    <font>
      <b/>
      <i/>
      <sz val="5"/>
      <color rgb="FF000000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3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1" fillId="33" borderId="10" xfId="54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textRotation="255" wrapText="1"/>
      <protection hidden="1"/>
    </xf>
    <xf numFmtId="1" fontId="11" fillId="0" borderId="0" xfId="0" applyNumberFormat="1" applyFont="1" applyAlignment="1">
      <alignment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49" fontId="18" fillId="33" borderId="12" xfId="0" applyNumberFormat="1" applyFont="1" applyFill="1" applyBorder="1" applyAlignment="1" applyProtection="1">
      <alignment horizontal="center" vertical="center" wrapText="1"/>
      <protection/>
    </xf>
    <xf numFmtId="49" fontId="18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wrapText="1"/>
    </xf>
    <xf numFmtId="37" fontId="19" fillId="33" borderId="10" xfId="0" applyNumberFormat="1" applyFont="1" applyFill="1" applyBorder="1" applyAlignment="1">
      <alignment horizontal="left" vertical="center" wrapText="1"/>
    </xf>
    <xf numFmtId="37" fontId="20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 wrapText="1"/>
    </xf>
    <xf numFmtId="37" fontId="20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wrapText="1"/>
    </xf>
    <xf numFmtId="0" fontId="20" fillId="33" borderId="13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1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70" fillId="34" borderId="15" xfId="0" applyFont="1" applyFill="1" applyBorder="1" applyAlignment="1">
      <alignment vertical="center" wrapText="1"/>
    </xf>
    <xf numFmtId="0" fontId="71" fillId="34" borderId="15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/>
    </xf>
    <xf numFmtId="182" fontId="26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/>
    </xf>
    <xf numFmtId="182" fontId="27" fillId="0" borderId="10" xfId="0" applyNumberFormat="1" applyFont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26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horizontal="center" wrapText="1"/>
    </xf>
    <xf numFmtId="39" fontId="28" fillId="33" borderId="10" xfId="0" applyNumberFormat="1" applyFont="1" applyFill="1" applyBorder="1" applyAlignment="1">
      <alignment horizontal="center" wrapText="1"/>
    </xf>
    <xf numFmtId="39" fontId="28" fillId="33" borderId="10" xfId="0" applyNumberFormat="1" applyFont="1" applyFill="1" applyBorder="1" applyAlignment="1">
      <alignment horizontal="right" vertical="center" wrapText="1"/>
    </xf>
    <xf numFmtId="193" fontId="28" fillId="33" borderId="10" xfId="0" applyNumberFormat="1" applyFont="1" applyFill="1" applyBorder="1" applyAlignment="1">
      <alignment horizontal="right" vertical="center" wrapText="1"/>
    </xf>
    <xf numFmtId="39" fontId="28" fillId="33" borderId="10" xfId="0" applyNumberFormat="1" applyFont="1" applyFill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0" fontId="30" fillId="33" borderId="16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right" vertical="center" wrapText="1"/>
    </xf>
    <xf numFmtId="2" fontId="28" fillId="33" borderId="10" xfId="0" applyNumberFormat="1" applyFont="1" applyFill="1" applyBorder="1" applyAlignment="1">
      <alignment horizontal="right" wrapText="1"/>
    </xf>
    <xf numFmtId="2" fontId="28" fillId="33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/>
    </xf>
    <xf numFmtId="2" fontId="26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2" fontId="30" fillId="33" borderId="10" xfId="0" applyNumberFormat="1" applyFont="1" applyFill="1" applyBorder="1" applyAlignment="1">
      <alignment horizontal="right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wrapText="1"/>
    </xf>
    <xf numFmtId="4" fontId="31" fillId="0" borderId="10" xfId="0" applyNumberFormat="1" applyFont="1" applyBorder="1" applyAlignment="1">
      <alignment/>
    </xf>
    <xf numFmtId="182" fontId="31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/>
    </xf>
    <xf numFmtId="182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wrapText="1"/>
    </xf>
    <xf numFmtId="0" fontId="74" fillId="0" borderId="10" xfId="0" applyFont="1" applyBorder="1" applyAlignment="1">
      <alignment vertical="justify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4" fillId="0" borderId="10" xfId="53" applyFont="1" applyBorder="1" applyAlignment="1">
      <alignment vertical="justify"/>
      <protection/>
    </xf>
    <xf numFmtId="0" fontId="74" fillId="0" borderId="10" xfId="53" applyFont="1" applyBorder="1">
      <alignment/>
      <protection/>
    </xf>
    <xf numFmtId="1" fontId="3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165" fontId="11" fillId="0" borderId="10" xfId="64" applyFont="1" applyBorder="1" applyAlignment="1">
      <alignment horizontal="center"/>
    </xf>
    <xf numFmtId="0" fontId="76" fillId="0" borderId="10" xfId="53" applyFont="1" applyBorder="1">
      <alignment/>
      <protection/>
    </xf>
    <xf numFmtId="1" fontId="31" fillId="0" borderId="1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4" fontId="27" fillId="33" borderId="10" xfId="0" applyNumberFormat="1" applyFont="1" applyFill="1" applyBorder="1" applyAlignment="1">
      <alignment/>
    </xf>
    <xf numFmtId="193" fontId="28" fillId="33" borderId="10" xfId="0" applyNumberFormat="1" applyFont="1" applyFill="1" applyBorder="1" applyAlignment="1">
      <alignment horizontal="right" wrapText="1"/>
    </xf>
    <xf numFmtId="188" fontId="27" fillId="33" borderId="10" xfId="0" applyNumberFormat="1" applyFont="1" applyFill="1" applyBorder="1" applyAlignment="1">
      <alignment horizontal="center"/>
    </xf>
    <xf numFmtId="0" fontId="70" fillId="34" borderId="17" xfId="0" applyFont="1" applyFill="1" applyBorder="1" applyAlignment="1">
      <alignment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/>
      <protection locked="0"/>
    </xf>
    <xf numFmtId="49" fontId="1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textRotation="90" wrapText="1"/>
      <protection hidden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wrapText="1"/>
      <protection hidden="1"/>
    </xf>
    <xf numFmtId="0" fontId="18" fillId="33" borderId="20" xfId="54" applyFont="1" applyFill="1" applyBorder="1" applyAlignment="1" applyProtection="1">
      <alignment horizontal="center" vertical="center" wrapText="1"/>
      <protection/>
    </xf>
    <xf numFmtId="0" fontId="18" fillId="33" borderId="21" xfId="54" applyFont="1" applyFill="1" applyBorder="1" applyAlignment="1" applyProtection="1">
      <alignment horizontal="center" vertical="center" wrapText="1"/>
      <protection/>
    </xf>
    <xf numFmtId="0" fontId="18" fillId="33" borderId="22" xfId="54" applyFont="1" applyFill="1" applyBorder="1" applyAlignment="1" applyProtection="1">
      <alignment horizontal="center" vertical="center" wrapText="1"/>
      <protection/>
    </xf>
    <xf numFmtId="0" fontId="18" fillId="33" borderId="23" xfId="54" applyFont="1" applyFill="1" applyBorder="1" applyAlignment="1" applyProtection="1">
      <alignment horizontal="center" vertical="center" wrapText="1"/>
      <protection/>
    </xf>
    <xf numFmtId="49" fontId="18" fillId="33" borderId="20" xfId="0" applyNumberFormat="1" applyFont="1" applyFill="1" applyBorder="1" applyAlignment="1" applyProtection="1">
      <alignment horizontal="center" vertical="center" wrapText="1"/>
      <protection/>
    </xf>
    <xf numFmtId="49" fontId="18" fillId="33" borderId="24" xfId="0" applyNumberFormat="1" applyFont="1" applyFill="1" applyBorder="1" applyAlignment="1" applyProtection="1">
      <alignment horizontal="center" vertical="center" wrapText="1"/>
      <protection/>
    </xf>
    <xf numFmtId="49" fontId="18" fillId="33" borderId="21" xfId="0" applyNumberFormat="1" applyFont="1" applyFill="1" applyBorder="1" applyAlignment="1" applyProtection="1">
      <alignment horizontal="center" vertical="center" wrapText="1"/>
      <protection/>
    </xf>
    <xf numFmtId="49" fontId="18" fillId="33" borderId="12" xfId="0" applyNumberFormat="1" applyFont="1" applyFill="1" applyBorder="1" applyAlignment="1" applyProtection="1">
      <alignment horizontal="center" vertical="center" wrapText="1"/>
      <protection/>
    </xf>
    <xf numFmtId="49" fontId="18" fillId="33" borderId="18" xfId="0" applyNumberFormat="1" applyFont="1" applyFill="1" applyBorder="1" applyAlignment="1" applyProtection="1">
      <alignment horizontal="center" vertical="center" wrapText="1"/>
      <protection/>
    </xf>
    <xf numFmtId="49" fontId="18" fillId="33" borderId="19" xfId="0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18" fillId="33" borderId="19" xfId="0" applyFont="1" applyFill="1" applyBorder="1" applyAlignment="1" applyProtection="1">
      <alignment horizontal="center" vertical="center"/>
      <protection/>
    </xf>
    <xf numFmtId="49" fontId="18" fillId="33" borderId="20" xfId="0" applyNumberFormat="1" applyFont="1" applyFill="1" applyBorder="1" applyAlignment="1" applyProtection="1">
      <alignment horizontal="center" vertical="center" textRotation="90" wrapText="1"/>
      <protection/>
    </xf>
    <xf numFmtId="49" fontId="18" fillId="33" borderId="21" xfId="0" applyNumberFormat="1" applyFont="1" applyFill="1" applyBorder="1" applyAlignment="1" applyProtection="1">
      <alignment horizontal="center" vertical="center" textRotation="90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3"/>
  <sheetViews>
    <sheetView showZeros="0" tabSelected="1" view="pageBreakPreview" zoomScale="60" zoomScaleNormal="60" zoomScalePageLayoutView="0" workbookViewId="0" topLeftCell="A1">
      <pane xSplit="1" ySplit="10" topLeftCell="B8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93" sqref="C93"/>
    </sheetView>
  </sheetViews>
  <sheetFormatPr defaultColWidth="9.33203125" defaultRowHeight="12.75"/>
  <cols>
    <col min="1" max="1" width="98.16015625" style="1" customWidth="1"/>
    <col min="2" max="2" width="20.16015625" style="1" customWidth="1"/>
    <col min="3" max="3" width="29.5" style="2" customWidth="1"/>
    <col min="4" max="4" width="26.66015625" style="2" customWidth="1"/>
    <col min="5" max="5" width="12.16015625" style="2" customWidth="1"/>
    <col min="6" max="6" width="25.66015625" style="2" customWidth="1"/>
    <col min="7" max="7" width="25.83203125" style="2" customWidth="1"/>
    <col min="8" max="8" width="15" style="2" customWidth="1"/>
    <col min="9" max="9" width="26" style="2" customWidth="1"/>
    <col min="10" max="10" width="26.33203125" style="2" customWidth="1"/>
    <col min="11" max="11" width="13.66015625" style="2" customWidth="1"/>
    <col min="12" max="19" width="20.83203125" style="2" customWidth="1"/>
  </cols>
  <sheetData>
    <row r="1" ht="9" customHeight="1">
      <c r="A1" s="18"/>
    </row>
    <row r="2" spans="1:11" ht="36.75" customHeight="1">
      <c r="A2" s="120" t="s">
        <v>84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4" customHeight="1">
      <c r="A3" s="121" t="s">
        <v>330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23.25" customHeight="1">
      <c r="A4" s="6"/>
      <c r="B4" s="6"/>
      <c r="C4" s="6"/>
      <c r="D4" s="6"/>
      <c r="E4" s="6"/>
      <c r="F4" s="6"/>
      <c r="G4" s="6"/>
      <c r="H4" s="6"/>
      <c r="I4" s="8"/>
      <c r="J4" s="9"/>
      <c r="K4" s="9"/>
    </row>
    <row r="5" spans="1:11" ht="2.25" customHeight="1">
      <c r="A5" s="6"/>
      <c r="B5" s="6"/>
      <c r="C5" s="6"/>
      <c r="D5" s="6"/>
      <c r="E5" s="6"/>
      <c r="F5" s="6"/>
      <c r="G5" s="6"/>
      <c r="H5" s="6"/>
      <c r="I5" s="10"/>
      <c r="J5" s="7"/>
      <c r="K5" s="7"/>
    </row>
    <row r="6" spans="1:11" ht="2.25" customHeight="1">
      <c r="A6" s="13"/>
      <c r="B6" s="14"/>
      <c r="C6" s="14"/>
      <c r="D6" s="14"/>
      <c r="E6" s="14"/>
      <c r="F6" s="14"/>
      <c r="G6" s="14"/>
      <c r="H6" s="15"/>
      <c r="I6" s="3"/>
      <c r="J6" s="3"/>
      <c r="K6" s="3"/>
    </row>
    <row r="7" spans="1:11" ht="24.75" customHeight="1">
      <c r="A7" s="122" t="s">
        <v>12</v>
      </c>
      <c r="B7" s="124" t="s">
        <v>13</v>
      </c>
      <c r="C7" s="126" t="s">
        <v>14</v>
      </c>
      <c r="D7" s="126"/>
      <c r="E7" s="126"/>
      <c r="F7" s="125" t="s">
        <v>15</v>
      </c>
      <c r="G7" s="125"/>
      <c r="H7" s="125"/>
      <c r="I7" s="117" t="s">
        <v>16</v>
      </c>
      <c r="J7" s="118"/>
      <c r="K7" s="119"/>
    </row>
    <row r="8" spans="1:11" ht="108" customHeight="1">
      <c r="A8" s="123"/>
      <c r="B8" s="124"/>
      <c r="C8" s="16" t="s">
        <v>17</v>
      </c>
      <c r="D8" s="16" t="s">
        <v>18</v>
      </c>
      <c r="E8" s="16" t="s">
        <v>19</v>
      </c>
      <c r="F8" s="16" t="s">
        <v>17</v>
      </c>
      <c r="G8" s="16" t="s">
        <v>18</v>
      </c>
      <c r="H8" s="16" t="s">
        <v>19</v>
      </c>
      <c r="I8" s="16" t="s">
        <v>17</v>
      </c>
      <c r="J8" s="16" t="s">
        <v>18</v>
      </c>
      <c r="K8" s="16" t="s">
        <v>19</v>
      </c>
    </row>
    <row r="9" spans="1:11" ht="18.75">
      <c r="A9" s="12" t="s">
        <v>20</v>
      </c>
      <c r="B9" s="17" t="s">
        <v>21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20.25">
      <c r="A10" s="105" t="s">
        <v>98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9" ht="20.25">
      <c r="A11" s="83" t="s">
        <v>22</v>
      </c>
      <c r="B11" s="4">
        <v>10000000</v>
      </c>
      <c r="C11" s="84">
        <f>C12+C21+C29+C37+C55</f>
        <v>376036693.13</v>
      </c>
      <c r="D11" s="84">
        <f>D12+D21+D29+D37+D55</f>
        <v>332053580.71999997</v>
      </c>
      <c r="E11" s="85">
        <f>D11/C11*100</f>
        <v>88.30350515958968</v>
      </c>
      <c r="F11" s="84">
        <f>F55</f>
        <v>135400</v>
      </c>
      <c r="G11" s="84">
        <f>G55</f>
        <v>173697.6</v>
      </c>
      <c r="H11" s="85">
        <f>G11/F11*100</f>
        <v>128.2847858197932</v>
      </c>
      <c r="I11" s="84">
        <f>C11+F11</f>
        <v>376172093.13</v>
      </c>
      <c r="J11" s="84">
        <f>D11+G11</f>
        <v>332227278.32</v>
      </c>
      <c r="K11" s="85">
        <f>J11/I11*100</f>
        <v>88.3178960873067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19" ht="40.5">
      <c r="A12" s="86" t="s">
        <v>23</v>
      </c>
      <c r="B12" s="4">
        <v>11000000</v>
      </c>
      <c r="C12" s="87">
        <f>C13+C19</f>
        <v>295060693.13</v>
      </c>
      <c r="D12" s="87">
        <f>D13+D19</f>
        <v>247595287.34999996</v>
      </c>
      <c r="E12" s="88">
        <f aca="true" t="shared" si="0" ref="E12:E79">D12/C12*100</f>
        <v>83.91334159881222</v>
      </c>
      <c r="F12" s="87"/>
      <c r="G12" s="89"/>
      <c r="H12" s="88"/>
      <c r="I12" s="87">
        <f aca="true" t="shared" si="1" ref="I12:J82">C12+F12</f>
        <v>295060693.13</v>
      </c>
      <c r="J12" s="87">
        <f t="shared" si="1"/>
        <v>247595287.34999996</v>
      </c>
      <c r="K12" s="88">
        <f aca="true" t="shared" si="2" ref="K12:K79">J12/I12*100</f>
        <v>83.91334159881222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</row>
    <row r="13" spans="1:19" ht="20.25">
      <c r="A13" s="90" t="s">
        <v>24</v>
      </c>
      <c r="B13" s="4">
        <v>11010000</v>
      </c>
      <c r="C13" s="87">
        <f>C14+C15+C16+C17</f>
        <v>294410693.13</v>
      </c>
      <c r="D13" s="87">
        <f>D14+D15+D16+D17+D18</f>
        <v>246941961.34999996</v>
      </c>
      <c r="E13" s="88">
        <f t="shared" si="0"/>
        <v>83.87669575607441</v>
      </c>
      <c r="F13" s="87"/>
      <c r="G13" s="89"/>
      <c r="H13" s="88"/>
      <c r="I13" s="87">
        <f t="shared" si="1"/>
        <v>294410693.13</v>
      </c>
      <c r="J13" s="87">
        <f t="shared" si="1"/>
        <v>246941961.34999996</v>
      </c>
      <c r="K13" s="88">
        <f t="shared" si="2"/>
        <v>83.87669575607441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60.75">
      <c r="A14" s="90" t="s">
        <v>25</v>
      </c>
      <c r="B14" s="5">
        <v>11010100</v>
      </c>
      <c r="C14" s="87">
        <v>155748868</v>
      </c>
      <c r="D14" s="87">
        <v>140938259.16</v>
      </c>
      <c r="E14" s="88">
        <f t="shared" si="0"/>
        <v>90.49071172703484</v>
      </c>
      <c r="F14" s="87"/>
      <c r="G14" s="89"/>
      <c r="H14" s="88"/>
      <c r="I14" s="87">
        <f t="shared" si="1"/>
        <v>155748868</v>
      </c>
      <c r="J14" s="87">
        <f t="shared" si="1"/>
        <v>140938259.16</v>
      </c>
      <c r="K14" s="88">
        <f t="shared" si="2"/>
        <v>90.49071172703484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101.25">
      <c r="A15" s="90" t="s">
        <v>26</v>
      </c>
      <c r="B15" s="5">
        <v>11010200</v>
      </c>
      <c r="C15" s="87">
        <v>127700000</v>
      </c>
      <c r="D15" s="87">
        <v>92660400.99</v>
      </c>
      <c r="E15" s="88">
        <f t="shared" si="0"/>
        <v>72.56100312451056</v>
      </c>
      <c r="F15" s="87"/>
      <c r="G15" s="89"/>
      <c r="H15" s="88"/>
      <c r="I15" s="87">
        <f t="shared" si="1"/>
        <v>127700000</v>
      </c>
      <c r="J15" s="87">
        <f t="shared" si="1"/>
        <v>92660400.99</v>
      </c>
      <c r="K15" s="88">
        <f t="shared" si="2"/>
        <v>72.56100312451056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60.75">
      <c r="A16" s="90" t="s">
        <v>27</v>
      </c>
      <c r="B16" s="5">
        <v>11010400</v>
      </c>
      <c r="C16" s="87">
        <v>7511800</v>
      </c>
      <c r="D16" s="87">
        <v>9421232.66</v>
      </c>
      <c r="E16" s="88">
        <f t="shared" si="0"/>
        <v>125.41910940120877</v>
      </c>
      <c r="F16" s="87"/>
      <c r="G16" s="89"/>
      <c r="H16" s="88"/>
      <c r="I16" s="87">
        <f t="shared" si="1"/>
        <v>7511800</v>
      </c>
      <c r="J16" s="87">
        <f t="shared" si="1"/>
        <v>9421232.66</v>
      </c>
      <c r="K16" s="88">
        <f t="shared" si="2"/>
        <v>125.41910940120877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40.5">
      <c r="A17" s="90" t="s">
        <v>28</v>
      </c>
      <c r="B17" s="5">
        <v>11010500</v>
      </c>
      <c r="C17" s="87">
        <v>3450025.13</v>
      </c>
      <c r="D17" s="87">
        <v>3900275.1</v>
      </c>
      <c r="E17" s="88">
        <f t="shared" si="0"/>
        <v>113.05062870657989</v>
      </c>
      <c r="F17" s="87"/>
      <c r="G17" s="89"/>
      <c r="H17" s="88"/>
      <c r="I17" s="87">
        <f t="shared" si="1"/>
        <v>3450025.13</v>
      </c>
      <c r="J17" s="87">
        <f t="shared" si="1"/>
        <v>3900275.1</v>
      </c>
      <c r="K17" s="88">
        <f t="shared" si="2"/>
        <v>113.05062870657989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</row>
    <row r="18" spans="1:19" ht="60.75">
      <c r="A18" s="94" t="s">
        <v>331</v>
      </c>
      <c r="B18" s="5">
        <v>11011300</v>
      </c>
      <c r="C18" s="87"/>
      <c r="D18" s="87">
        <v>21793.44</v>
      </c>
      <c r="E18" s="88"/>
      <c r="F18" s="87"/>
      <c r="G18" s="89"/>
      <c r="H18" s="88"/>
      <c r="I18" s="87"/>
      <c r="J18" s="87">
        <f t="shared" si="1"/>
        <v>21793.44</v>
      </c>
      <c r="K18" s="88"/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1" ht="20.25">
      <c r="A19" s="91" t="s">
        <v>96</v>
      </c>
      <c r="B19" s="92">
        <v>11020000</v>
      </c>
      <c r="C19" s="87">
        <f>C20</f>
        <v>650000</v>
      </c>
      <c r="D19" s="87">
        <f>D20</f>
        <v>653326</v>
      </c>
      <c r="E19" s="88">
        <f t="shared" si="0"/>
        <v>100.5116923076923</v>
      </c>
      <c r="F19" s="87"/>
      <c r="G19" s="89"/>
      <c r="H19" s="88"/>
      <c r="I19" s="87">
        <f t="shared" si="1"/>
        <v>650000</v>
      </c>
      <c r="J19" s="87">
        <f t="shared" si="1"/>
        <v>653326</v>
      </c>
      <c r="K19" s="88">
        <f t="shared" si="2"/>
        <v>100.5116923076923</v>
      </c>
    </row>
    <row r="20" spans="1:11" ht="40.5">
      <c r="A20" s="91" t="s">
        <v>97</v>
      </c>
      <c r="B20" s="93">
        <v>11020200</v>
      </c>
      <c r="C20" s="87">
        <v>650000</v>
      </c>
      <c r="D20" s="87">
        <v>653326</v>
      </c>
      <c r="E20" s="88">
        <f t="shared" si="0"/>
        <v>100.5116923076923</v>
      </c>
      <c r="F20" s="87"/>
      <c r="G20" s="89"/>
      <c r="H20" s="88"/>
      <c r="I20" s="87">
        <f t="shared" si="1"/>
        <v>650000</v>
      </c>
      <c r="J20" s="87">
        <f t="shared" si="1"/>
        <v>653326</v>
      </c>
      <c r="K20" s="88">
        <f t="shared" si="2"/>
        <v>100.5116923076923</v>
      </c>
    </row>
    <row r="21" spans="1:19" ht="40.5">
      <c r="A21" s="86" t="s">
        <v>29</v>
      </c>
      <c r="B21" s="4">
        <v>13000000</v>
      </c>
      <c r="C21" s="87">
        <f>C22+C25+C27</f>
        <v>4129900</v>
      </c>
      <c r="D21" s="87">
        <f>D22+D25+D27</f>
        <v>2714061.73</v>
      </c>
      <c r="E21" s="88">
        <f t="shared" si="0"/>
        <v>65.7173716070607</v>
      </c>
      <c r="F21" s="87"/>
      <c r="G21" s="89"/>
      <c r="H21" s="88"/>
      <c r="I21" s="87">
        <f t="shared" si="1"/>
        <v>4129900</v>
      </c>
      <c r="J21" s="87">
        <f t="shared" si="1"/>
        <v>2714061.73</v>
      </c>
      <c r="K21" s="88">
        <f t="shared" si="2"/>
        <v>65.7173716070607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</row>
    <row r="22" spans="1:19" ht="20.25">
      <c r="A22" s="90" t="s">
        <v>45</v>
      </c>
      <c r="B22" s="4">
        <v>13010000</v>
      </c>
      <c r="C22" s="87">
        <f>C23+C24</f>
        <v>4074500</v>
      </c>
      <c r="D22" s="87">
        <f>D23+D24</f>
        <v>2689486.38</v>
      </c>
      <c r="E22" s="88">
        <f t="shared" si="0"/>
        <v>66.00776487912627</v>
      </c>
      <c r="F22" s="87"/>
      <c r="G22" s="89"/>
      <c r="H22" s="88"/>
      <c r="I22" s="87">
        <f t="shared" si="1"/>
        <v>4074500</v>
      </c>
      <c r="J22" s="87">
        <f t="shared" si="1"/>
        <v>2689486.38</v>
      </c>
      <c r="K22" s="88">
        <f t="shared" si="2"/>
        <v>66.00776487912627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</row>
    <row r="23" spans="1:19" ht="60.75">
      <c r="A23" s="90" t="s">
        <v>46</v>
      </c>
      <c r="B23" s="5">
        <v>13010100</v>
      </c>
      <c r="C23" s="87">
        <v>1974500</v>
      </c>
      <c r="D23" s="87">
        <v>2293373.09</v>
      </c>
      <c r="E23" s="88">
        <f t="shared" si="0"/>
        <v>116.14956140795137</v>
      </c>
      <c r="F23" s="87"/>
      <c r="G23" s="89"/>
      <c r="H23" s="88"/>
      <c r="I23" s="87">
        <f t="shared" si="1"/>
        <v>1974500</v>
      </c>
      <c r="J23" s="87">
        <f t="shared" si="1"/>
        <v>2293373.09</v>
      </c>
      <c r="K23" s="88">
        <f t="shared" si="2"/>
        <v>116.14956140795137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</row>
    <row r="24" spans="1:19" ht="81">
      <c r="A24" s="90" t="s">
        <v>47</v>
      </c>
      <c r="B24" s="5">
        <v>13010200</v>
      </c>
      <c r="C24" s="87">
        <v>2100000</v>
      </c>
      <c r="D24" s="87">
        <v>396113.29</v>
      </c>
      <c r="E24" s="88">
        <f t="shared" si="0"/>
        <v>18.862537619047618</v>
      </c>
      <c r="F24" s="87"/>
      <c r="G24" s="89"/>
      <c r="H24" s="88"/>
      <c r="I24" s="87">
        <f t="shared" si="1"/>
        <v>2100000</v>
      </c>
      <c r="J24" s="87">
        <f t="shared" si="1"/>
        <v>396113.29</v>
      </c>
      <c r="K24" s="88">
        <f t="shared" si="2"/>
        <v>18.862537619047618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</row>
    <row r="25" spans="1:19" ht="40.5">
      <c r="A25" s="90" t="s">
        <v>30</v>
      </c>
      <c r="B25" s="4">
        <v>13030000</v>
      </c>
      <c r="C25" s="87">
        <f>C26</f>
        <v>19400</v>
      </c>
      <c r="D25" s="87">
        <f>D26</f>
        <v>24575.35</v>
      </c>
      <c r="E25" s="88">
        <f t="shared" si="0"/>
        <v>126.67706185567009</v>
      </c>
      <c r="F25" s="87"/>
      <c r="G25" s="89"/>
      <c r="H25" s="88"/>
      <c r="I25" s="87">
        <f t="shared" si="1"/>
        <v>19400</v>
      </c>
      <c r="J25" s="87">
        <f t="shared" si="1"/>
        <v>24575.35</v>
      </c>
      <c r="K25" s="88">
        <f t="shared" si="2"/>
        <v>126.67706185567009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</row>
    <row r="26" spans="1:19" ht="40.5">
      <c r="A26" s="90" t="s">
        <v>31</v>
      </c>
      <c r="B26" s="5">
        <v>13030100</v>
      </c>
      <c r="C26" s="87">
        <v>19400</v>
      </c>
      <c r="D26" s="87">
        <v>24575.35</v>
      </c>
      <c r="E26" s="88">
        <f t="shared" si="0"/>
        <v>126.67706185567009</v>
      </c>
      <c r="F26" s="87"/>
      <c r="G26" s="89"/>
      <c r="H26" s="88"/>
      <c r="I26" s="87">
        <f t="shared" si="1"/>
        <v>19400</v>
      </c>
      <c r="J26" s="87">
        <f t="shared" si="1"/>
        <v>24575.35</v>
      </c>
      <c r="K26" s="88">
        <f t="shared" si="2"/>
        <v>126.67706185567009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</row>
    <row r="27" spans="1:19" ht="20.25">
      <c r="A27" s="90" t="s">
        <v>48</v>
      </c>
      <c r="B27" s="4">
        <v>13040000</v>
      </c>
      <c r="C27" s="87">
        <f>C28</f>
        <v>36000</v>
      </c>
      <c r="D27" s="87">
        <f>D28</f>
        <v>0</v>
      </c>
      <c r="E27" s="88">
        <f t="shared" si="0"/>
        <v>0</v>
      </c>
      <c r="F27" s="87"/>
      <c r="G27" s="89"/>
      <c r="H27" s="88"/>
      <c r="I27" s="87">
        <f t="shared" si="1"/>
        <v>36000</v>
      </c>
      <c r="J27" s="87">
        <f t="shared" si="1"/>
        <v>0</v>
      </c>
      <c r="K27" s="88">
        <f t="shared" si="2"/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</row>
    <row r="28" spans="1:19" ht="40.5">
      <c r="A28" s="90" t="s">
        <v>49</v>
      </c>
      <c r="B28" s="5">
        <v>13040100</v>
      </c>
      <c r="C28" s="87">
        <v>36000</v>
      </c>
      <c r="D28" s="87">
        <v>0</v>
      </c>
      <c r="E28" s="88">
        <f t="shared" si="0"/>
        <v>0</v>
      </c>
      <c r="F28" s="87"/>
      <c r="G28" s="89"/>
      <c r="H28" s="88"/>
      <c r="I28" s="87">
        <f t="shared" si="1"/>
        <v>36000</v>
      </c>
      <c r="J28" s="87">
        <f t="shared" si="1"/>
        <v>0</v>
      </c>
      <c r="K28" s="88">
        <f t="shared" si="2"/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</row>
    <row r="29" spans="1:19" ht="20.25">
      <c r="A29" s="86" t="s">
        <v>50</v>
      </c>
      <c r="B29" s="4">
        <v>14000000</v>
      </c>
      <c r="C29" s="87">
        <f>C30+C32+C34</f>
        <v>22633200</v>
      </c>
      <c r="D29" s="87">
        <f>D30+D32+D34</f>
        <v>23025482.689999998</v>
      </c>
      <c r="E29" s="88">
        <f t="shared" si="0"/>
        <v>101.73321797182899</v>
      </c>
      <c r="F29" s="87"/>
      <c r="G29" s="89"/>
      <c r="H29" s="88"/>
      <c r="I29" s="87">
        <f t="shared" si="1"/>
        <v>22633200</v>
      </c>
      <c r="J29" s="87">
        <f t="shared" si="1"/>
        <v>23025482.689999998</v>
      </c>
      <c r="K29" s="88">
        <f t="shared" si="2"/>
        <v>101.73321797182899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1:19" ht="40.5">
      <c r="A30" s="90" t="s">
        <v>51</v>
      </c>
      <c r="B30" s="4">
        <v>14020000</v>
      </c>
      <c r="C30" s="87">
        <f>C31</f>
        <v>3134600</v>
      </c>
      <c r="D30" s="87">
        <f>D31</f>
        <v>3597868.68</v>
      </c>
      <c r="E30" s="88">
        <f t="shared" si="0"/>
        <v>114.77919606967397</v>
      </c>
      <c r="F30" s="87"/>
      <c r="G30" s="89"/>
      <c r="H30" s="88"/>
      <c r="I30" s="87">
        <f t="shared" si="1"/>
        <v>3134600</v>
      </c>
      <c r="J30" s="87">
        <f t="shared" si="1"/>
        <v>3597868.68</v>
      </c>
      <c r="K30" s="88">
        <f t="shared" si="2"/>
        <v>114.77919606967397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</row>
    <row r="31" spans="1:19" ht="20.25">
      <c r="A31" s="90" t="s">
        <v>52</v>
      </c>
      <c r="B31" s="5">
        <v>14021900</v>
      </c>
      <c r="C31" s="87">
        <v>3134600</v>
      </c>
      <c r="D31" s="87">
        <v>3597868.68</v>
      </c>
      <c r="E31" s="88">
        <f t="shared" si="0"/>
        <v>114.77919606967397</v>
      </c>
      <c r="F31" s="87"/>
      <c r="G31" s="89"/>
      <c r="H31" s="88"/>
      <c r="I31" s="87">
        <f t="shared" si="1"/>
        <v>3134600</v>
      </c>
      <c r="J31" s="87">
        <f t="shared" si="1"/>
        <v>3597868.68</v>
      </c>
      <c r="K31" s="88">
        <f t="shared" si="2"/>
        <v>114.77919606967397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</row>
    <row r="32" spans="1:19" ht="40.5">
      <c r="A32" s="90" t="s">
        <v>53</v>
      </c>
      <c r="B32" s="4">
        <v>14030000</v>
      </c>
      <c r="C32" s="87">
        <f>C33</f>
        <v>11745000</v>
      </c>
      <c r="D32" s="87">
        <f>D33</f>
        <v>13319734.75</v>
      </c>
      <c r="E32" s="88">
        <f t="shared" si="0"/>
        <v>113.40770327799063</v>
      </c>
      <c r="F32" s="87"/>
      <c r="G32" s="89"/>
      <c r="H32" s="88"/>
      <c r="I32" s="87">
        <f t="shared" si="1"/>
        <v>11745000</v>
      </c>
      <c r="J32" s="87">
        <f t="shared" si="1"/>
        <v>13319734.75</v>
      </c>
      <c r="K32" s="88">
        <f t="shared" si="2"/>
        <v>113.40770327799063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19" ht="20.25">
      <c r="A33" s="90" t="s">
        <v>52</v>
      </c>
      <c r="B33" s="5">
        <v>14031900</v>
      </c>
      <c r="C33" s="87">
        <v>11745000</v>
      </c>
      <c r="D33" s="87">
        <v>13319734.75</v>
      </c>
      <c r="E33" s="88">
        <f t="shared" si="0"/>
        <v>113.40770327799063</v>
      </c>
      <c r="F33" s="87"/>
      <c r="G33" s="89"/>
      <c r="H33" s="88"/>
      <c r="I33" s="87">
        <f t="shared" si="1"/>
        <v>11745000</v>
      </c>
      <c r="J33" s="87">
        <f t="shared" si="1"/>
        <v>13319734.75</v>
      </c>
      <c r="K33" s="88">
        <f t="shared" si="2"/>
        <v>113.40770327799063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</row>
    <row r="34" spans="1:19" ht="40.5">
      <c r="A34" s="90" t="s">
        <v>54</v>
      </c>
      <c r="B34" s="4">
        <v>14040000</v>
      </c>
      <c r="C34" s="87">
        <f>C35+C36</f>
        <v>7753600</v>
      </c>
      <c r="D34" s="87">
        <f>D35+D36</f>
        <v>6107879.26</v>
      </c>
      <c r="E34" s="88">
        <f t="shared" si="0"/>
        <v>78.77475314692529</v>
      </c>
      <c r="F34" s="87"/>
      <c r="G34" s="89"/>
      <c r="H34" s="88"/>
      <c r="I34" s="87">
        <f t="shared" si="1"/>
        <v>7753600</v>
      </c>
      <c r="J34" s="87">
        <f t="shared" si="1"/>
        <v>6107879.26</v>
      </c>
      <c r="K34" s="88">
        <f t="shared" si="2"/>
        <v>78.77475314692529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</row>
    <row r="35" spans="1:19" ht="101.25">
      <c r="A35" s="94" t="s">
        <v>99</v>
      </c>
      <c r="B35" s="5">
        <v>14040100</v>
      </c>
      <c r="C35" s="87">
        <v>2964200</v>
      </c>
      <c r="D35" s="87">
        <v>3329558.74</v>
      </c>
      <c r="E35" s="88">
        <f t="shared" si="0"/>
        <v>112.32571149045273</v>
      </c>
      <c r="F35" s="87"/>
      <c r="G35" s="89"/>
      <c r="H35" s="88"/>
      <c r="I35" s="87">
        <f t="shared" si="1"/>
        <v>2964200</v>
      </c>
      <c r="J35" s="87">
        <f t="shared" si="1"/>
        <v>3329558.74</v>
      </c>
      <c r="K35" s="88">
        <f t="shared" si="2"/>
        <v>112.32571149045273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</row>
    <row r="36" spans="1:19" ht="81">
      <c r="A36" s="94" t="s">
        <v>100</v>
      </c>
      <c r="B36" s="5">
        <v>14040200</v>
      </c>
      <c r="C36" s="87">
        <v>4789400</v>
      </c>
      <c r="D36" s="87">
        <v>2778320.52</v>
      </c>
      <c r="E36" s="88">
        <f t="shared" si="0"/>
        <v>58.00978243621331</v>
      </c>
      <c r="F36" s="87"/>
      <c r="G36" s="89"/>
      <c r="H36" s="88"/>
      <c r="I36" s="87">
        <f t="shared" si="1"/>
        <v>4789400</v>
      </c>
      <c r="J36" s="87">
        <f t="shared" si="1"/>
        <v>2778320.52</v>
      </c>
      <c r="K36" s="88">
        <f t="shared" si="2"/>
        <v>58.00978243621331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</row>
    <row r="37" spans="1:19" ht="60.75">
      <c r="A37" s="86" t="s">
        <v>55</v>
      </c>
      <c r="B37" s="4">
        <v>18000000</v>
      </c>
      <c r="C37" s="87">
        <f>C38+C49+C51</f>
        <v>54212900</v>
      </c>
      <c r="D37" s="87">
        <f>D38+D49+D51</f>
        <v>58718748.949999996</v>
      </c>
      <c r="E37" s="88">
        <f t="shared" si="0"/>
        <v>108.31139627284281</v>
      </c>
      <c r="F37" s="87"/>
      <c r="G37" s="89"/>
      <c r="H37" s="88"/>
      <c r="I37" s="87">
        <f t="shared" si="1"/>
        <v>54212900</v>
      </c>
      <c r="J37" s="87">
        <f t="shared" si="1"/>
        <v>58718748.949999996</v>
      </c>
      <c r="K37" s="88">
        <f t="shared" si="2"/>
        <v>108.31139627284281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</row>
    <row r="38" spans="1:19" ht="20.25">
      <c r="A38" s="90" t="s">
        <v>56</v>
      </c>
      <c r="B38" s="4">
        <v>18010000</v>
      </c>
      <c r="C38" s="87">
        <f>C39+C40+C41+C42+C43+C44+C45+C46+C48</f>
        <v>19787400</v>
      </c>
      <c r="D38" s="87">
        <f>D39+D40+D41+D42+D43+D44+D45+D46+D48+D47</f>
        <v>21424900.019999996</v>
      </c>
      <c r="E38" s="88">
        <f t="shared" si="0"/>
        <v>108.27546832833012</v>
      </c>
      <c r="F38" s="87"/>
      <c r="G38" s="89"/>
      <c r="H38" s="88"/>
      <c r="I38" s="87">
        <f t="shared" si="1"/>
        <v>19787400</v>
      </c>
      <c r="J38" s="87">
        <f t="shared" si="1"/>
        <v>21424900.019999996</v>
      </c>
      <c r="K38" s="88">
        <f t="shared" si="2"/>
        <v>108.27546832833012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</row>
    <row r="39" spans="1:19" ht="60.75">
      <c r="A39" s="90" t="s">
        <v>57</v>
      </c>
      <c r="B39" s="5">
        <v>18010100</v>
      </c>
      <c r="C39" s="87">
        <v>20000</v>
      </c>
      <c r="D39" s="87">
        <v>11048.86</v>
      </c>
      <c r="E39" s="88">
        <f t="shared" si="0"/>
        <v>55.2443</v>
      </c>
      <c r="F39" s="87"/>
      <c r="G39" s="89"/>
      <c r="H39" s="88"/>
      <c r="I39" s="87">
        <f t="shared" si="1"/>
        <v>20000</v>
      </c>
      <c r="J39" s="87">
        <f t="shared" si="1"/>
        <v>11048.86</v>
      </c>
      <c r="K39" s="88">
        <f t="shared" si="2"/>
        <v>55.2443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/>
      <c r="R39" s="2">
        <v>0</v>
      </c>
      <c r="S39" s="2">
        <v>0</v>
      </c>
    </row>
    <row r="40" spans="1:19" ht="60.75">
      <c r="A40" s="90" t="s">
        <v>58</v>
      </c>
      <c r="B40" s="5">
        <v>18010200</v>
      </c>
      <c r="C40" s="87">
        <v>321400</v>
      </c>
      <c r="D40" s="87">
        <v>605393.59</v>
      </c>
      <c r="E40" s="88">
        <f t="shared" si="0"/>
        <v>188.36141568139388</v>
      </c>
      <c r="F40" s="87"/>
      <c r="G40" s="89"/>
      <c r="H40" s="88"/>
      <c r="I40" s="87">
        <f t="shared" si="1"/>
        <v>321400</v>
      </c>
      <c r="J40" s="87">
        <f t="shared" si="1"/>
        <v>605393.59</v>
      </c>
      <c r="K40" s="88">
        <f t="shared" si="2"/>
        <v>188.36141568139388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</row>
    <row r="41" spans="1:19" ht="60.75">
      <c r="A41" s="90" t="s">
        <v>59</v>
      </c>
      <c r="B41" s="5">
        <v>18010300</v>
      </c>
      <c r="C41" s="87">
        <v>2574000</v>
      </c>
      <c r="D41" s="87">
        <v>3479210.57</v>
      </c>
      <c r="E41" s="88">
        <f t="shared" si="0"/>
        <v>135.16746581196583</v>
      </c>
      <c r="F41" s="87"/>
      <c r="G41" s="89"/>
      <c r="H41" s="88"/>
      <c r="I41" s="87">
        <f t="shared" si="1"/>
        <v>2574000</v>
      </c>
      <c r="J41" s="87">
        <f t="shared" si="1"/>
        <v>3479210.57</v>
      </c>
      <c r="K41" s="88">
        <f t="shared" si="2"/>
        <v>135.16746581196583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</row>
    <row r="42" spans="1:19" ht="60.75">
      <c r="A42" s="90" t="s">
        <v>60</v>
      </c>
      <c r="B42" s="5">
        <v>18010400</v>
      </c>
      <c r="C42" s="87">
        <v>1023200</v>
      </c>
      <c r="D42" s="87">
        <v>1712267.9</v>
      </c>
      <c r="E42" s="88">
        <f t="shared" si="0"/>
        <v>167.3443999218139</v>
      </c>
      <c r="F42" s="87"/>
      <c r="G42" s="89"/>
      <c r="H42" s="88"/>
      <c r="I42" s="87">
        <f t="shared" si="1"/>
        <v>1023200</v>
      </c>
      <c r="J42" s="87">
        <f t="shared" si="1"/>
        <v>1712267.9</v>
      </c>
      <c r="K42" s="88">
        <f t="shared" si="2"/>
        <v>167.3443999218139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</row>
    <row r="43" spans="1:19" ht="20.25">
      <c r="A43" s="90" t="s">
        <v>61</v>
      </c>
      <c r="B43" s="5">
        <v>18010500</v>
      </c>
      <c r="C43" s="87">
        <v>4683900</v>
      </c>
      <c r="D43" s="87">
        <v>3906896.76</v>
      </c>
      <c r="E43" s="88">
        <f t="shared" si="0"/>
        <v>83.41119067443796</v>
      </c>
      <c r="F43" s="87"/>
      <c r="G43" s="89"/>
      <c r="H43" s="88"/>
      <c r="I43" s="87">
        <f t="shared" si="1"/>
        <v>4683900</v>
      </c>
      <c r="J43" s="87">
        <f t="shared" si="1"/>
        <v>3906896.76</v>
      </c>
      <c r="K43" s="88">
        <f t="shared" si="2"/>
        <v>83.41119067443796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</row>
    <row r="44" spans="1:19" ht="20.25">
      <c r="A44" s="90" t="s">
        <v>62</v>
      </c>
      <c r="B44" s="5">
        <v>18010600</v>
      </c>
      <c r="C44" s="87">
        <v>8700000</v>
      </c>
      <c r="D44" s="87">
        <v>8611209.43</v>
      </c>
      <c r="E44" s="88">
        <f t="shared" si="0"/>
        <v>98.97941873563218</v>
      </c>
      <c r="F44" s="87"/>
      <c r="G44" s="89"/>
      <c r="H44" s="88"/>
      <c r="I44" s="87">
        <f t="shared" si="1"/>
        <v>8700000</v>
      </c>
      <c r="J44" s="87">
        <f t="shared" si="1"/>
        <v>8611209.43</v>
      </c>
      <c r="K44" s="88">
        <f t="shared" si="2"/>
        <v>98.97941873563218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</row>
    <row r="45" spans="1:19" ht="20.25">
      <c r="A45" s="90" t="s">
        <v>63</v>
      </c>
      <c r="B45" s="5">
        <v>18010700</v>
      </c>
      <c r="C45" s="87">
        <v>980000</v>
      </c>
      <c r="D45" s="87">
        <v>1518916.25</v>
      </c>
      <c r="E45" s="88">
        <f t="shared" si="0"/>
        <v>154.99145408163267</v>
      </c>
      <c r="F45" s="87"/>
      <c r="G45" s="89"/>
      <c r="H45" s="88"/>
      <c r="I45" s="87">
        <f t="shared" si="1"/>
        <v>980000</v>
      </c>
      <c r="J45" s="87">
        <f t="shared" si="1"/>
        <v>1518916.25</v>
      </c>
      <c r="K45" s="88">
        <f t="shared" si="2"/>
        <v>154.99145408163267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</row>
    <row r="46" spans="1:11" ht="20.25">
      <c r="A46" s="90" t="s">
        <v>64</v>
      </c>
      <c r="B46" s="5">
        <v>18010900</v>
      </c>
      <c r="C46" s="87">
        <v>1412000</v>
      </c>
      <c r="D46" s="87">
        <v>1515373.33</v>
      </c>
      <c r="E46" s="88">
        <f t="shared" si="0"/>
        <v>107.32105736543912</v>
      </c>
      <c r="F46" s="87"/>
      <c r="G46" s="89"/>
      <c r="H46" s="88"/>
      <c r="I46" s="87">
        <f t="shared" si="1"/>
        <v>1412000</v>
      </c>
      <c r="J46" s="87">
        <f t="shared" si="1"/>
        <v>1515373.33</v>
      </c>
      <c r="K46" s="88">
        <f t="shared" si="2"/>
        <v>107.32105736543912</v>
      </c>
    </row>
    <row r="47" spans="1:19" ht="20.25">
      <c r="A47" s="90" t="s">
        <v>101</v>
      </c>
      <c r="B47" s="5">
        <v>18011000</v>
      </c>
      <c r="C47" s="87">
        <v>0</v>
      </c>
      <c r="D47" s="87">
        <v>27083.33</v>
      </c>
      <c r="E47" s="88"/>
      <c r="F47" s="87"/>
      <c r="G47" s="89"/>
      <c r="H47" s="88"/>
      <c r="I47" s="87">
        <f t="shared" si="1"/>
        <v>0</v>
      </c>
      <c r="J47" s="87">
        <f t="shared" si="1"/>
        <v>27083.33</v>
      </c>
      <c r="K47" s="88"/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</row>
    <row r="48" spans="1:19" ht="20.25">
      <c r="A48" s="90" t="s">
        <v>65</v>
      </c>
      <c r="B48" s="5">
        <v>18011100</v>
      </c>
      <c r="C48" s="87">
        <v>72900</v>
      </c>
      <c r="D48" s="87">
        <v>37500</v>
      </c>
      <c r="E48" s="88">
        <f t="shared" si="0"/>
        <v>51.440329218106996</v>
      </c>
      <c r="F48" s="87"/>
      <c r="G48" s="89"/>
      <c r="H48" s="88"/>
      <c r="I48" s="87">
        <f t="shared" si="1"/>
        <v>72900</v>
      </c>
      <c r="J48" s="87">
        <f t="shared" si="1"/>
        <v>37500</v>
      </c>
      <c r="K48" s="88">
        <f t="shared" si="2"/>
        <v>51.440329218106996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</row>
    <row r="49" spans="1:19" ht="20.25">
      <c r="A49" s="90" t="s">
        <v>66</v>
      </c>
      <c r="B49" s="4">
        <v>18030000</v>
      </c>
      <c r="C49" s="87">
        <f>C50</f>
        <v>103000</v>
      </c>
      <c r="D49" s="87">
        <f>D50</f>
        <v>101249.1</v>
      </c>
      <c r="E49" s="88">
        <f t="shared" si="0"/>
        <v>98.30009708737865</v>
      </c>
      <c r="F49" s="87"/>
      <c r="G49" s="89"/>
      <c r="H49" s="88"/>
      <c r="I49" s="87">
        <f t="shared" si="1"/>
        <v>103000</v>
      </c>
      <c r="J49" s="87">
        <f t="shared" si="1"/>
        <v>101249.1</v>
      </c>
      <c r="K49" s="88">
        <f t="shared" si="2"/>
        <v>98.30009708737865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</row>
    <row r="50" spans="1:19" ht="20.25">
      <c r="A50" s="90" t="s">
        <v>67</v>
      </c>
      <c r="B50" s="5">
        <v>18030200</v>
      </c>
      <c r="C50" s="87">
        <v>103000</v>
      </c>
      <c r="D50" s="87">
        <v>101249.1</v>
      </c>
      <c r="E50" s="88">
        <f t="shared" si="0"/>
        <v>98.30009708737865</v>
      </c>
      <c r="F50" s="87"/>
      <c r="G50" s="89"/>
      <c r="H50" s="88"/>
      <c r="I50" s="87">
        <f t="shared" si="1"/>
        <v>103000</v>
      </c>
      <c r="J50" s="87">
        <f t="shared" si="1"/>
        <v>101249.1</v>
      </c>
      <c r="K50" s="88">
        <f t="shared" si="2"/>
        <v>98.30009708737865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</row>
    <row r="51" spans="1:19" ht="20.25">
      <c r="A51" s="90" t="s">
        <v>68</v>
      </c>
      <c r="B51" s="4">
        <v>18050000</v>
      </c>
      <c r="C51" s="87">
        <f>C52+C53+C54</f>
        <v>34322500</v>
      </c>
      <c r="D51" s="87">
        <f>D52+D53+D54</f>
        <v>37192599.83</v>
      </c>
      <c r="E51" s="88">
        <f t="shared" si="0"/>
        <v>108.36215261126083</v>
      </c>
      <c r="F51" s="87"/>
      <c r="G51" s="89"/>
      <c r="H51" s="88"/>
      <c r="I51" s="87">
        <f t="shared" si="1"/>
        <v>34322500</v>
      </c>
      <c r="J51" s="87">
        <f t="shared" si="1"/>
        <v>37192599.83</v>
      </c>
      <c r="K51" s="88">
        <f t="shared" si="2"/>
        <v>108.36215261126083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</row>
    <row r="52" spans="1:19" ht="20.25">
      <c r="A52" s="90" t="s">
        <v>69</v>
      </c>
      <c r="B52" s="5">
        <v>18050300</v>
      </c>
      <c r="C52" s="87">
        <v>1572500</v>
      </c>
      <c r="D52" s="87">
        <v>1759447.74</v>
      </c>
      <c r="E52" s="88">
        <f t="shared" si="0"/>
        <v>111.88856852146263</v>
      </c>
      <c r="F52" s="87"/>
      <c r="G52" s="89"/>
      <c r="H52" s="88"/>
      <c r="I52" s="87">
        <f t="shared" si="1"/>
        <v>1572500</v>
      </c>
      <c r="J52" s="87">
        <f t="shared" si="1"/>
        <v>1759447.74</v>
      </c>
      <c r="K52" s="88">
        <f t="shared" si="2"/>
        <v>111.88856852146263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</row>
    <row r="53" spans="1:19" ht="20.25">
      <c r="A53" s="90" t="s">
        <v>70</v>
      </c>
      <c r="B53" s="5">
        <v>18050400</v>
      </c>
      <c r="C53" s="87">
        <v>29800000</v>
      </c>
      <c r="D53" s="87">
        <v>32502791.88</v>
      </c>
      <c r="E53" s="88">
        <f t="shared" si="0"/>
        <v>109.06977140939598</v>
      </c>
      <c r="F53" s="87"/>
      <c r="G53" s="89"/>
      <c r="H53" s="88"/>
      <c r="I53" s="87">
        <f t="shared" si="1"/>
        <v>29800000</v>
      </c>
      <c r="J53" s="87">
        <f t="shared" si="1"/>
        <v>32502791.88</v>
      </c>
      <c r="K53" s="88">
        <f t="shared" si="2"/>
        <v>109.06977140939598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</row>
    <row r="54" spans="1:19" ht="81">
      <c r="A54" s="90" t="s">
        <v>71</v>
      </c>
      <c r="B54" s="5">
        <v>18050500</v>
      </c>
      <c r="C54" s="87">
        <v>2950000</v>
      </c>
      <c r="D54" s="87">
        <v>2930360.21</v>
      </c>
      <c r="E54" s="88">
        <f t="shared" si="0"/>
        <v>99.33424440677966</v>
      </c>
      <c r="F54" s="87"/>
      <c r="G54" s="89"/>
      <c r="H54" s="88"/>
      <c r="I54" s="87">
        <f t="shared" si="1"/>
        <v>2950000</v>
      </c>
      <c r="J54" s="87">
        <f t="shared" si="1"/>
        <v>2930360.21</v>
      </c>
      <c r="K54" s="88">
        <f t="shared" si="2"/>
        <v>99.33424440677966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</row>
    <row r="55" spans="1:19" ht="20.25">
      <c r="A55" s="86" t="s">
        <v>32</v>
      </c>
      <c r="B55" s="4">
        <v>19000000</v>
      </c>
      <c r="C55" s="87"/>
      <c r="D55" s="87"/>
      <c r="E55" s="88"/>
      <c r="F55" s="87">
        <f>F56</f>
        <v>135400</v>
      </c>
      <c r="G55" s="87">
        <f>G56</f>
        <v>173697.6</v>
      </c>
      <c r="H55" s="88">
        <f aca="true" t="shared" si="3" ref="H55:H61">G55/F55*100</f>
        <v>128.2847858197932</v>
      </c>
      <c r="I55" s="87">
        <f t="shared" si="1"/>
        <v>135400</v>
      </c>
      <c r="J55" s="87">
        <f t="shared" si="1"/>
        <v>173697.6</v>
      </c>
      <c r="K55" s="88">
        <f t="shared" si="2"/>
        <v>128.2847858197932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</row>
    <row r="56" spans="1:19" ht="20.25">
      <c r="A56" s="90" t="s">
        <v>33</v>
      </c>
      <c r="B56" s="4">
        <v>19010000</v>
      </c>
      <c r="C56" s="87"/>
      <c r="D56" s="87"/>
      <c r="E56" s="88"/>
      <c r="F56" s="87">
        <f>F57+F58+F59</f>
        <v>135400</v>
      </c>
      <c r="G56" s="87">
        <f>G57+G58+G59</f>
        <v>173697.6</v>
      </c>
      <c r="H56" s="88">
        <f t="shared" si="3"/>
        <v>128.2847858197932</v>
      </c>
      <c r="I56" s="87">
        <f t="shared" si="1"/>
        <v>135400</v>
      </c>
      <c r="J56" s="87">
        <f t="shared" si="1"/>
        <v>173697.6</v>
      </c>
      <c r="K56" s="88">
        <f t="shared" si="2"/>
        <v>128.2847858197932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</row>
    <row r="57" spans="1:19" ht="81">
      <c r="A57" s="90" t="s">
        <v>34</v>
      </c>
      <c r="B57" s="5">
        <v>19010100</v>
      </c>
      <c r="C57" s="87"/>
      <c r="D57" s="87"/>
      <c r="E57" s="88"/>
      <c r="F57" s="87">
        <v>59000</v>
      </c>
      <c r="G57" s="95">
        <v>51276.69</v>
      </c>
      <c r="H57" s="88">
        <f t="shared" si="3"/>
        <v>86.9096440677966</v>
      </c>
      <c r="I57" s="87">
        <f t="shared" si="1"/>
        <v>59000</v>
      </c>
      <c r="J57" s="87">
        <f t="shared" si="1"/>
        <v>51276.69</v>
      </c>
      <c r="K57" s="88">
        <f t="shared" si="2"/>
        <v>86.9096440677966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</row>
    <row r="58" spans="1:19" ht="40.5">
      <c r="A58" s="90" t="s">
        <v>35</v>
      </c>
      <c r="B58" s="5">
        <v>19010200</v>
      </c>
      <c r="C58" s="87"/>
      <c r="D58" s="87"/>
      <c r="E58" s="88"/>
      <c r="F58" s="87">
        <v>47900</v>
      </c>
      <c r="G58" s="95">
        <v>92855.63</v>
      </c>
      <c r="H58" s="88">
        <f t="shared" si="3"/>
        <v>193.85308977035493</v>
      </c>
      <c r="I58" s="87">
        <f t="shared" si="1"/>
        <v>47900</v>
      </c>
      <c r="J58" s="87">
        <f t="shared" si="1"/>
        <v>92855.63</v>
      </c>
      <c r="K58" s="88">
        <f t="shared" si="2"/>
        <v>193.85308977035493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</row>
    <row r="59" spans="1:19" ht="60.75">
      <c r="A59" s="90" t="s">
        <v>36</v>
      </c>
      <c r="B59" s="5">
        <v>19010300</v>
      </c>
      <c r="C59" s="87"/>
      <c r="D59" s="87"/>
      <c r="E59" s="88"/>
      <c r="F59" s="87">
        <v>28500</v>
      </c>
      <c r="G59" s="95">
        <v>29565.28</v>
      </c>
      <c r="H59" s="88">
        <f t="shared" si="3"/>
        <v>103.7378245614035</v>
      </c>
      <c r="I59" s="87">
        <f t="shared" si="1"/>
        <v>28500</v>
      </c>
      <c r="J59" s="87">
        <f t="shared" si="1"/>
        <v>29565.28</v>
      </c>
      <c r="K59" s="88">
        <f t="shared" si="2"/>
        <v>103.7378245614035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</row>
    <row r="60" spans="1:19" ht="20.25">
      <c r="A60" s="83" t="s">
        <v>37</v>
      </c>
      <c r="B60" s="4">
        <v>20000000</v>
      </c>
      <c r="C60" s="84">
        <f>C61+C69+C80</f>
        <v>4000500</v>
      </c>
      <c r="D60" s="84">
        <f>D61+D69+D80</f>
        <v>3518628.3</v>
      </c>
      <c r="E60" s="85">
        <f t="shared" si="0"/>
        <v>87.9547131608549</v>
      </c>
      <c r="F60" s="84">
        <f>F61+F69+F80+F85</f>
        <v>7389900</v>
      </c>
      <c r="G60" s="84">
        <f>G61+G69+G80+G85</f>
        <v>28547987.07</v>
      </c>
      <c r="H60" s="85">
        <f t="shared" si="3"/>
        <v>386.3108711890553</v>
      </c>
      <c r="I60" s="84">
        <f t="shared" si="1"/>
        <v>11390400</v>
      </c>
      <c r="J60" s="84">
        <f t="shared" si="1"/>
        <v>32066615.37</v>
      </c>
      <c r="K60" s="85">
        <f t="shared" si="2"/>
        <v>281.5231718815845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</row>
    <row r="61" spans="1:11" ht="20.25">
      <c r="A61" s="86" t="s">
        <v>38</v>
      </c>
      <c r="B61" s="4">
        <v>21000000</v>
      </c>
      <c r="C61" s="87">
        <f>C64+C62</f>
        <v>47000</v>
      </c>
      <c r="D61" s="87">
        <f>D64+D62</f>
        <v>168644.1</v>
      </c>
      <c r="E61" s="88">
        <f t="shared" si="0"/>
        <v>358.8172340425532</v>
      </c>
      <c r="F61" s="87">
        <f>F68</f>
        <v>5000</v>
      </c>
      <c r="G61" s="87">
        <f>G68</f>
        <v>0</v>
      </c>
      <c r="H61" s="88">
        <f t="shared" si="3"/>
        <v>0</v>
      </c>
      <c r="I61" s="87">
        <f t="shared" si="1"/>
        <v>52000</v>
      </c>
      <c r="J61" s="87">
        <f t="shared" si="1"/>
        <v>168644.1</v>
      </c>
      <c r="K61" s="88">
        <f t="shared" si="2"/>
        <v>324.31557692307695</v>
      </c>
    </row>
    <row r="62" spans="1:11" ht="101.25">
      <c r="A62" s="94" t="s">
        <v>102</v>
      </c>
      <c r="B62" s="95">
        <v>21010000</v>
      </c>
      <c r="C62" s="87"/>
      <c r="D62" s="87">
        <f>D63</f>
        <v>7820</v>
      </c>
      <c r="E62" s="88"/>
      <c r="F62" s="87"/>
      <c r="G62" s="87"/>
      <c r="H62" s="88"/>
      <c r="I62" s="87">
        <f t="shared" si="1"/>
        <v>0</v>
      </c>
      <c r="J62" s="87">
        <f t="shared" si="1"/>
        <v>7820</v>
      </c>
      <c r="K62" s="88"/>
    </row>
    <row r="63" spans="1:19" ht="60.75">
      <c r="A63" s="94" t="s">
        <v>103</v>
      </c>
      <c r="B63" s="95">
        <v>21010300</v>
      </c>
      <c r="C63" s="87"/>
      <c r="D63" s="87">
        <v>7820</v>
      </c>
      <c r="E63" s="88"/>
      <c r="F63" s="87"/>
      <c r="G63" s="87"/>
      <c r="H63" s="88"/>
      <c r="I63" s="87">
        <f t="shared" si="1"/>
        <v>0</v>
      </c>
      <c r="J63" s="87">
        <f t="shared" si="1"/>
        <v>7820</v>
      </c>
      <c r="K63" s="88"/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</row>
    <row r="64" spans="1:19" ht="20.25">
      <c r="A64" s="90" t="s">
        <v>39</v>
      </c>
      <c r="B64" s="4">
        <v>21080000</v>
      </c>
      <c r="C64" s="87">
        <f>C65+C66</f>
        <v>47000</v>
      </c>
      <c r="D64" s="87">
        <f>D65+D66+D67</f>
        <v>160824.1</v>
      </c>
      <c r="E64" s="88">
        <f t="shared" si="0"/>
        <v>342.17893617021275</v>
      </c>
      <c r="F64" s="87"/>
      <c r="G64" s="89"/>
      <c r="H64" s="88"/>
      <c r="I64" s="87">
        <f t="shared" si="1"/>
        <v>47000</v>
      </c>
      <c r="J64" s="87">
        <f t="shared" si="1"/>
        <v>160824.1</v>
      </c>
      <c r="K64" s="88">
        <f t="shared" si="2"/>
        <v>342.17893617021275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</row>
    <row r="65" spans="1:19" ht="20.25">
      <c r="A65" s="90" t="s">
        <v>72</v>
      </c>
      <c r="B65" s="5">
        <v>21081100</v>
      </c>
      <c r="C65" s="87">
        <v>20000</v>
      </c>
      <c r="D65" s="87">
        <v>29232</v>
      </c>
      <c r="E65" s="88">
        <f t="shared" si="0"/>
        <v>146.16</v>
      </c>
      <c r="F65" s="87"/>
      <c r="G65" s="89"/>
      <c r="H65" s="88"/>
      <c r="I65" s="87">
        <f t="shared" si="1"/>
        <v>20000</v>
      </c>
      <c r="J65" s="87">
        <f t="shared" si="1"/>
        <v>29232</v>
      </c>
      <c r="K65" s="88">
        <f t="shared" si="2"/>
        <v>146.16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</row>
    <row r="66" spans="1:19" ht="60.75">
      <c r="A66" s="90" t="s">
        <v>73</v>
      </c>
      <c r="B66" s="5">
        <v>21081500</v>
      </c>
      <c r="C66" s="87">
        <v>27000</v>
      </c>
      <c r="D66" s="87">
        <v>79181.1</v>
      </c>
      <c r="E66" s="88">
        <f t="shared" si="0"/>
        <v>293.2633333333333</v>
      </c>
      <c r="F66" s="87"/>
      <c r="G66" s="89"/>
      <c r="H66" s="88"/>
      <c r="I66" s="87">
        <f t="shared" si="1"/>
        <v>27000</v>
      </c>
      <c r="J66" s="87">
        <f t="shared" si="1"/>
        <v>79181.1</v>
      </c>
      <c r="K66" s="88">
        <f t="shared" si="2"/>
        <v>293.2633333333333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</row>
    <row r="67" spans="1:19" ht="81">
      <c r="A67" s="90" t="s">
        <v>327</v>
      </c>
      <c r="B67" s="5">
        <v>21081800</v>
      </c>
      <c r="C67" s="87"/>
      <c r="D67" s="87">
        <v>52411</v>
      </c>
      <c r="E67" s="88"/>
      <c r="F67" s="87"/>
      <c r="G67" s="89"/>
      <c r="H67" s="88"/>
      <c r="I67" s="87"/>
      <c r="J67" s="87">
        <f t="shared" si="1"/>
        <v>52411</v>
      </c>
      <c r="K67" s="88"/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</row>
    <row r="68" spans="1:19" ht="40.5">
      <c r="A68" s="90" t="s">
        <v>40</v>
      </c>
      <c r="B68" s="4">
        <v>21110000</v>
      </c>
      <c r="C68" s="87"/>
      <c r="D68" s="87"/>
      <c r="E68" s="88"/>
      <c r="F68" s="87">
        <v>5000</v>
      </c>
      <c r="G68" s="87">
        <v>0</v>
      </c>
      <c r="H68" s="88"/>
      <c r="I68" s="87">
        <f t="shared" si="1"/>
        <v>5000</v>
      </c>
      <c r="J68" s="87">
        <f t="shared" si="1"/>
        <v>0</v>
      </c>
      <c r="K68" s="88"/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</row>
    <row r="69" spans="1:19" ht="40.5">
      <c r="A69" s="86" t="s">
        <v>41</v>
      </c>
      <c r="B69" s="4">
        <v>22000000</v>
      </c>
      <c r="C69" s="87">
        <f>C70+C75+C77</f>
        <v>3703500</v>
      </c>
      <c r="D69" s="87">
        <f>D70+D75+D77</f>
        <v>2803798.9699999997</v>
      </c>
      <c r="E69" s="88">
        <f t="shared" si="0"/>
        <v>75.70673606048331</v>
      </c>
      <c r="F69" s="87"/>
      <c r="G69" s="89"/>
      <c r="H69" s="88"/>
      <c r="I69" s="87">
        <f t="shared" si="1"/>
        <v>3703500</v>
      </c>
      <c r="J69" s="87">
        <f t="shared" si="1"/>
        <v>2803798.9699999997</v>
      </c>
      <c r="K69" s="88">
        <f t="shared" si="2"/>
        <v>75.70673606048331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</row>
    <row r="70" spans="1:19" ht="20.25">
      <c r="A70" s="90" t="s">
        <v>42</v>
      </c>
      <c r="B70" s="4">
        <v>22010000</v>
      </c>
      <c r="C70" s="87">
        <f>C71+C72+C73+C74</f>
        <v>3577000</v>
      </c>
      <c r="D70" s="87">
        <f>D71+D72+D73+D74</f>
        <v>2636994.02</v>
      </c>
      <c r="E70" s="88">
        <f t="shared" si="0"/>
        <v>73.72082806821358</v>
      </c>
      <c r="F70" s="87"/>
      <c r="G70" s="89"/>
      <c r="H70" s="88"/>
      <c r="I70" s="87">
        <f t="shared" si="1"/>
        <v>3577000</v>
      </c>
      <c r="J70" s="87">
        <f t="shared" si="1"/>
        <v>2636994.02</v>
      </c>
      <c r="K70" s="88">
        <f t="shared" si="2"/>
        <v>73.72082806821358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</row>
    <row r="71" spans="1:19" ht="60.75">
      <c r="A71" s="90" t="s">
        <v>74</v>
      </c>
      <c r="B71" s="5">
        <v>22010300</v>
      </c>
      <c r="C71" s="87">
        <v>60000</v>
      </c>
      <c r="D71" s="87">
        <v>91920</v>
      </c>
      <c r="E71" s="88">
        <f t="shared" si="0"/>
        <v>153.2</v>
      </c>
      <c r="F71" s="87"/>
      <c r="G71" s="89"/>
      <c r="H71" s="88"/>
      <c r="I71" s="87">
        <f t="shared" si="1"/>
        <v>60000</v>
      </c>
      <c r="J71" s="87">
        <f t="shared" si="1"/>
        <v>91920</v>
      </c>
      <c r="K71" s="88">
        <f t="shared" si="2"/>
        <v>153.2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</row>
    <row r="72" spans="1:11" ht="20.25">
      <c r="A72" s="90" t="s">
        <v>75</v>
      </c>
      <c r="B72" s="5">
        <v>22012500</v>
      </c>
      <c r="C72" s="87">
        <v>3030000</v>
      </c>
      <c r="D72" s="87">
        <v>1890929.02</v>
      </c>
      <c r="E72" s="88">
        <f t="shared" si="0"/>
        <v>62.40689834983498</v>
      </c>
      <c r="F72" s="87"/>
      <c r="G72" s="89"/>
      <c r="H72" s="88"/>
      <c r="I72" s="87">
        <f t="shared" si="1"/>
        <v>3030000</v>
      </c>
      <c r="J72" s="87">
        <f t="shared" si="1"/>
        <v>1890929.02</v>
      </c>
      <c r="K72" s="88">
        <f t="shared" si="2"/>
        <v>62.40689834983498</v>
      </c>
    </row>
    <row r="73" spans="1:19" ht="40.5">
      <c r="A73" s="90" t="s">
        <v>76</v>
      </c>
      <c r="B73" s="5">
        <v>22012600</v>
      </c>
      <c r="C73" s="87">
        <v>487000</v>
      </c>
      <c r="D73" s="87">
        <v>638065</v>
      </c>
      <c r="E73" s="88">
        <f t="shared" si="0"/>
        <v>131.0195071868583</v>
      </c>
      <c r="F73" s="87"/>
      <c r="G73" s="89"/>
      <c r="H73" s="88"/>
      <c r="I73" s="87">
        <f t="shared" si="1"/>
        <v>487000</v>
      </c>
      <c r="J73" s="87">
        <f t="shared" si="1"/>
        <v>638065</v>
      </c>
      <c r="K73" s="88">
        <f t="shared" si="2"/>
        <v>131.0195071868583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</row>
    <row r="74" spans="1:19" ht="101.25">
      <c r="A74" s="90" t="s">
        <v>105</v>
      </c>
      <c r="B74" s="5">
        <v>22012900</v>
      </c>
      <c r="C74" s="87">
        <v>0</v>
      </c>
      <c r="D74" s="87">
        <v>16080</v>
      </c>
      <c r="E74" s="88">
        <v>0</v>
      </c>
      <c r="F74" s="87"/>
      <c r="G74" s="89"/>
      <c r="H74" s="88"/>
      <c r="I74" s="87">
        <v>0</v>
      </c>
      <c r="J74" s="87">
        <f t="shared" si="1"/>
        <v>16080</v>
      </c>
      <c r="K74" s="88"/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</row>
    <row r="75" spans="1:19" ht="40.5">
      <c r="A75" s="90" t="s">
        <v>43</v>
      </c>
      <c r="B75" s="4">
        <v>22080000</v>
      </c>
      <c r="C75" s="87">
        <f>C76</f>
        <v>110000</v>
      </c>
      <c r="D75" s="87">
        <f>D76</f>
        <v>142682.15</v>
      </c>
      <c r="E75" s="88">
        <f t="shared" si="0"/>
        <v>129.71104545454546</v>
      </c>
      <c r="F75" s="87"/>
      <c r="G75" s="89"/>
      <c r="H75" s="88"/>
      <c r="I75" s="87">
        <f t="shared" si="1"/>
        <v>110000</v>
      </c>
      <c r="J75" s="87">
        <f t="shared" si="1"/>
        <v>142682.15</v>
      </c>
      <c r="K75" s="88">
        <f t="shared" si="2"/>
        <v>129.71104545454546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</row>
    <row r="76" spans="1:19" ht="60.75">
      <c r="A76" s="90" t="s">
        <v>44</v>
      </c>
      <c r="B76" s="5">
        <v>22080400</v>
      </c>
      <c r="C76" s="87">
        <v>110000</v>
      </c>
      <c r="D76" s="87">
        <v>142682.15</v>
      </c>
      <c r="E76" s="88">
        <f t="shared" si="0"/>
        <v>129.71104545454546</v>
      </c>
      <c r="F76" s="87"/>
      <c r="G76" s="89"/>
      <c r="H76" s="88"/>
      <c r="I76" s="87">
        <f t="shared" si="1"/>
        <v>110000</v>
      </c>
      <c r="J76" s="87">
        <f t="shared" si="1"/>
        <v>142682.15</v>
      </c>
      <c r="K76" s="88">
        <f t="shared" si="2"/>
        <v>129.71104545454546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</row>
    <row r="77" spans="1:19" ht="20.25">
      <c r="A77" s="90" t="s">
        <v>77</v>
      </c>
      <c r="B77" s="4">
        <v>22090000</v>
      </c>
      <c r="C77" s="87">
        <f>C78+C79</f>
        <v>16500</v>
      </c>
      <c r="D77" s="87">
        <f>D78+D79</f>
        <v>24122.8</v>
      </c>
      <c r="E77" s="88">
        <f t="shared" si="0"/>
        <v>146.1987878787879</v>
      </c>
      <c r="F77" s="87"/>
      <c r="G77" s="89"/>
      <c r="H77" s="88"/>
      <c r="I77" s="87">
        <f t="shared" si="1"/>
        <v>16500</v>
      </c>
      <c r="J77" s="87">
        <f t="shared" si="1"/>
        <v>24122.8</v>
      </c>
      <c r="K77" s="88">
        <f t="shared" si="2"/>
        <v>146.1987878787879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</row>
    <row r="78" spans="1:19" ht="60.75">
      <c r="A78" s="90" t="s">
        <v>78</v>
      </c>
      <c r="B78" s="5">
        <v>22090100</v>
      </c>
      <c r="C78" s="87">
        <v>10500</v>
      </c>
      <c r="D78" s="87">
        <v>18164.3</v>
      </c>
      <c r="E78" s="88">
        <f t="shared" si="0"/>
        <v>172.99333333333334</v>
      </c>
      <c r="F78" s="87"/>
      <c r="G78" s="89"/>
      <c r="H78" s="88"/>
      <c r="I78" s="87">
        <f t="shared" si="1"/>
        <v>10500</v>
      </c>
      <c r="J78" s="87">
        <f t="shared" si="1"/>
        <v>18164.3</v>
      </c>
      <c r="K78" s="88">
        <f t="shared" si="2"/>
        <v>172.99333333333334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</row>
    <row r="79" spans="1:19" ht="60.75">
      <c r="A79" s="90" t="s">
        <v>79</v>
      </c>
      <c r="B79" s="5">
        <v>22090400</v>
      </c>
      <c r="C79" s="87">
        <v>6000</v>
      </c>
      <c r="D79" s="87">
        <v>5958.5</v>
      </c>
      <c r="E79" s="88">
        <f t="shared" si="0"/>
        <v>99.30833333333334</v>
      </c>
      <c r="F79" s="87"/>
      <c r="G79" s="89"/>
      <c r="H79" s="88"/>
      <c r="I79" s="87">
        <f t="shared" si="1"/>
        <v>6000</v>
      </c>
      <c r="J79" s="87">
        <f t="shared" si="1"/>
        <v>5958.5</v>
      </c>
      <c r="K79" s="88">
        <f t="shared" si="2"/>
        <v>99.30833333333334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</row>
    <row r="80" spans="1:19" ht="20.25">
      <c r="A80" s="86" t="s">
        <v>0</v>
      </c>
      <c r="B80" s="4">
        <v>24000000</v>
      </c>
      <c r="C80" s="87">
        <f>C81</f>
        <v>250000</v>
      </c>
      <c r="D80" s="87">
        <f>D81</f>
        <v>546185.23</v>
      </c>
      <c r="E80" s="88">
        <f>D80/C80*100</f>
        <v>218.47409199999998</v>
      </c>
      <c r="F80" s="87">
        <f>F81</f>
        <v>0</v>
      </c>
      <c r="G80" s="87">
        <f>G81</f>
        <v>35326.83</v>
      </c>
      <c r="H80" s="88"/>
      <c r="I80" s="87">
        <f t="shared" si="1"/>
        <v>250000</v>
      </c>
      <c r="J80" s="87">
        <f t="shared" si="1"/>
        <v>581512.0599999999</v>
      </c>
      <c r="K80" s="88">
        <f aca="true" t="shared" si="4" ref="K80:K113">J80/I80*100</f>
        <v>232.60482399999995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</row>
    <row r="81" spans="1:19" ht="20.25">
      <c r="A81" s="90" t="s">
        <v>39</v>
      </c>
      <c r="B81" s="4">
        <v>24060000</v>
      </c>
      <c r="C81" s="87">
        <f>C82</f>
        <v>250000</v>
      </c>
      <c r="D81" s="87">
        <f>D82+D84</f>
        <v>546185.23</v>
      </c>
      <c r="E81" s="88">
        <f>D81/C81*100</f>
        <v>218.47409199999998</v>
      </c>
      <c r="F81" s="87">
        <f>F83</f>
        <v>0</v>
      </c>
      <c r="G81" s="87">
        <f>G83</f>
        <v>35326.83</v>
      </c>
      <c r="H81" s="88"/>
      <c r="I81" s="87">
        <f t="shared" si="1"/>
        <v>250000</v>
      </c>
      <c r="J81" s="87">
        <f t="shared" si="1"/>
        <v>581512.0599999999</v>
      </c>
      <c r="K81" s="88">
        <f t="shared" si="4"/>
        <v>232.60482399999995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</row>
    <row r="82" spans="1:19" ht="20.25">
      <c r="A82" s="90" t="s">
        <v>39</v>
      </c>
      <c r="B82" s="5">
        <v>24060300</v>
      </c>
      <c r="C82" s="87">
        <v>250000</v>
      </c>
      <c r="D82" s="87">
        <v>535717.23</v>
      </c>
      <c r="E82" s="88">
        <f>D82/C82*100</f>
        <v>214.28689199999997</v>
      </c>
      <c r="F82" s="87"/>
      <c r="G82" s="89"/>
      <c r="H82" s="88"/>
      <c r="I82" s="87">
        <f t="shared" si="1"/>
        <v>250000</v>
      </c>
      <c r="J82" s="87">
        <f t="shared" si="1"/>
        <v>535717.23</v>
      </c>
      <c r="K82" s="88">
        <f t="shared" si="4"/>
        <v>214.28689199999997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</row>
    <row r="83" spans="1:11" ht="60.75">
      <c r="A83" s="90" t="s">
        <v>1</v>
      </c>
      <c r="B83" s="5">
        <v>24062100</v>
      </c>
      <c r="C83" s="87"/>
      <c r="D83" s="89"/>
      <c r="E83" s="88"/>
      <c r="F83" s="87">
        <v>0</v>
      </c>
      <c r="G83" s="87">
        <v>35326.83</v>
      </c>
      <c r="H83" s="88"/>
      <c r="I83" s="87">
        <f aca="true" t="shared" si="5" ref="I83:J113">C83+F83</f>
        <v>0</v>
      </c>
      <c r="J83" s="87">
        <f t="shared" si="5"/>
        <v>35326.83</v>
      </c>
      <c r="K83" s="88"/>
    </row>
    <row r="84" spans="1:19" ht="121.5">
      <c r="A84" s="90" t="s">
        <v>328</v>
      </c>
      <c r="B84" s="5">
        <v>24062200</v>
      </c>
      <c r="C84" s="87"/>
      <c r="D84" s="89">
        <v>10468</v>
      </c>
      <c r="E84" s="88"/>
      <c r="F84" s="87"/>
      <c r="G84" s="87"/>
      <c r="H84" s="88"/>
      <c r="I84" s="87"/>
      <c r="J84" s="87">
        <f t="shared" si="5"/>
        <v>10468</v>
      </c>
      <c r="K84" s="88"/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</row>
    <row r="85" spans="1:19" ht="20.25">
      <c r="A85" s="86" t="s">
        <v>2</v>
      </c>
      <c r="B85" s="4">
        <v>25000000</v>
      </c>
      <c r="C85" s="87"/>
      <c r="D85" s="89"/>
      <c r="E85" s="88"/>
      <c r="F85" s="87">
        <f>F86+F91</f>
        <v>7384900</v>
      </c>
      <c r="G85" s="87">
        <f>G86+G91</f>
        <v>28512660.240000002</v>
      </c>
      <c r="H85" s="88">
        <f aca="true" t="shared" si="6" ref="H85:H99">G85/F85*100</f>
        <v>386.0940600414359</v>
      </c>
      <c r="I85" s="87">
        <f t="shared" si="5"/>
        <v>7384900</v>
      </c>
      <c r="J85" s="87">
        <f t="shared" si="5"/>
        <v>28512660.240000002</v>
      </c>
      <c r="K85" s="88">
        <f t="shared" si="4"/>
        <v>386.0940600414359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</row>
    <row r="86" spans="1:19" ht="40.5">
      <c r="A86" s="90" t="s">
        <v>3</v>
      </c>
      <c r="B86" s="4">
        <v>25010000</v>
      </c>
      <c r="C86" s="87"/>
      <c r="D86" s="89"/>
      <c r="E86" s="88"/>
      <c r="F86" s="87">
        <f>F87+F88+F89+F90</f>
        <v>7384900</v>
      </c>
      <c r="G86" s="87">
        <f>G87+G88+G89+G90</f>
        <v>3336086.0999999996</v>
      </c>
      <c r="H86" s="88">
        <f t="shared" si="6"/>
        <v>45.17442483987596</v>
      </c>
      <c r="I86" s="87">
        <f t="shared" si="5"/>
        <v>7384900</v>
      </c>
      <c r="J86" s="87">
        <f t="shared" si="5"/>
        <v>3336086.0999999996</v>
      </c>
      <c r="K86" s="88">
        <f t="shared" si="4"/>
        <v>45.17442483987596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</row>
    <row r="87" spans="1:19" ht="40.5">
      <c r="A87" s="90" t="s">
        <v>85</v>
      </c>
      <c r="B87" s="4">
        <v>25010100</v>
      </c>
      <c r="C87" s="87"/>
      <c r="D87" s="89"/>
      <c r="E87" s="88"/>
      <c r="F87" s="87">
        <v>6696200</v>
      </c>
      <c r="G87" s="95">
        <v>2565581.75</v>
      </c>
      <c r="H87" s="88">
        <f t="shared" si="6"/>
        <v>38.3139952510379</v>
      </c>
      <c r="I87" s="87">
        <f t="shared" si="5"/>
        <v>6696200</v>
      </c>
      <c r="J87" s="87">
        <f t="shared" si="5"/>
        <v>2565581.75</v>
      </c>
      <c r="K87" s="88">
        <f t="shared" si="4"/>
        <v>38.3139952510379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</row>
    <row r="88" spans="1:19" ht="40.5">
      <c r="A88" s="90" t="s">
        <v>86</v>
      </c>
      <c r="B88" s="4">
        <v>25010200</v>
      </c>
      <c r="C88" s="87"/>
      <c r="D88" s="89"/>
      <c r="E88" s="88"/>
      <c r="F88" s="87">
        <v>480000</v>
      </c>
      <c r="G88" s="95">
        <v>319220.26</v>
      </c>
      <c r="H88" s="88">
        <f t="shared" si="6"/>
        <v>66.50422083333333</v>
      </c>
      <c r="I88" s="87">
        <f t="shared" si="5"/>
        <v>480000</v>
      </c>
      <c r="J88" s="87">
        <f t="shared" si="5"/>
        <v>319220.26</v>
      </c>
      <c r="K88" s="88">
        <f t="shared" si="4"/>
        <v>66.50422083333333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</row>
    <row r="89" spans="1:19" ht="60.75">
      <c r="A89" s="90" t="s">
        <v>87</v>
      </c>
      <c r="B89" s="4">
        <v>25010300</v>
      </c>
      <c r="C89" s="87"/>
      <c r="D89" s="89"/>
      <c r="E89" s="88"/>
      <c r="F89" s="87">
        <v>208700</v>
      </c>
      <c r="G89" s="95">
        <v>427075.44</v>
      </c>
      <c r="H89" s="88">
        <f t="shared" si="6"/>
        <v>204.6360517489219</v>
      </c>
      <c r="I89" s="87">
        <f t="shared" si="5"/>
        <v>208700</v>
      </c>
      <c r="J89" s="87">
        <f t="shared" si="5"/>
        <v>427075.44</v>
      </c>
      <c r="K89" s="88">
        <f t="shared" si="4"/>
        <v>204.6360517489219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</row>
    <row r="90" spans="1:19" ht="40.5">
      <c r="A90" s="90" t="s">
        <v>88</v>
      </c>
      <c r="B90" s="4">
        <v>25010400</v>
      </c>
      <c r="C90" s="87"/>
      <c r="D90" s="89"/>
      <c r="E90" s="88"/>
      <c r="F90" s="87"/>
      <c r="G90" s="95">
        <v>24208.65</v>
      </c>
      <c r="H90" s="88"/>
      <c r="I90" s="87">
        <f t="shared" si="5"/>
        <v>0</v>
      </c>
      <c r="J90" s="87">
        <f t="shared" si="5"/>
        <v>24208.65</v>
      </c>
      <c r="K90" s="88"/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</row>
    <row r="91" spans="1:19" ht="20.25">
      <c r="A91" s="90" t="s">
        <v>4</v>
      </c>
      <c r="B91" s="4">
        <v>25020000</v>
      </c>
      <c r="C91" s="87"/>
      <c r="D91" s="89"/>
      <c r="E91" s="88"/>
      <c r="F91" s="87">
        <f>F92+F93</f>
        <v>0</v>
      </c>
      <c r="G91" s="87">
        <f>G92+G93</f>
        <v>25176574.14</v>
      </c>
      <c r="H91" s="88"/>
      <c r="I91" s="87">
        <f t="shared" si="5"/>
        <v>0</v>
      </c>
      <c r="J91" s="87">
        <f t="shared" si="5"/>
        <v>25176574.14</v>
      </c>
      <c r="K91" s="88"/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</row>
    <row r="92" spans="1:19" ht="22.5" customHeight="1">
      <c r="A92" s="90" t="s">
        <v>89</v>
      </c>
      <c r="B92" s="4">
        <v>25020100</v>
      </c>
      <c r="C92" s="87"/>
      <c r="D92" s="89"/>
      <c r="E92" s="88"/>
      <c r="F92" s="87"/>
      <c r="G92" s="95">
        <v>4475706.51</v>
      </c>
      <c r="H92" s="88"/>
      <c r="I92" s="87">
        <f t="shared" si="5"/>
        <v>0</v>
      </c>
      <c r="J92" s="87">
        <f t="shared" si="5"/>
        <v>4475706.51</v>
      </c>
      <c r="K92" s="88"/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</row>
    <row r="93" spans="1:19" ht="130.5" customHeight="1">
      <c r="A93" s="90" t="s">
        <v>90</v>
      </c>
      <c r="B93" s="4">
        <v>25020200</v>
      </c>
      <c r="C93" s="87"/>
      <c r="D93" s="89"/>
      <c r="E93" s="88"/>
      <c r="F93" s="87"/>
      <c r="G93" s="95">
        <v>20700867.63</v>
      </c>
      <c r="H93" s="88"/>
      <c r="I93" s="87">
        <f t="shared" si="5"/>
        <v>0</v>
      </c>
      <c r="J93" s="87">
        <f t="shared" si="5"/>
        <v>20700867.63</v>
      </c>
      <c r="K93" s="88"/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</row>
    <row r="94" spans="1:19" ht="20.25">
      <c r="A94" s="83" t="s">
        <v>5</v>
      </c>
      <c r="B94" s="4">
        <v>30000000</v>
      </c>
      <c r="C94" s="87"/>
      <c r="D94" s="89"/>
      <c r="E94" s="88"/>
      <c r="F94" s="87">
        <f>F97</f>
        <v>12002600</v>
      </c>
      <c r="G94" s="87">
        <f>G97+G95</f>
        <v>12217058.36</v>
      </c>
      <c r="H94" s="88">
        <f t="shared" si="6"/>
        <v>101.78676586739539</v>
      </c>
      <c r="I94" s="87">
        <f t="shared" si="5"/>
        <v>12002600</v>
      </c>
      <c r="J94" s="87">
        <f t="shared" si="5"/>
        <v>12217058.36</v>
      </c>
      <c r="K94" s="88">
        <f t="shared" si="4"/>
        <v>101.78676586739539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</row>
    <row r="95" spans="1:11" ht="20.25">
      <c r="A95" s="83" t="s">
        <v>91</v>
      </c>
      <c r="B95" s="4">
        <v>31000000</v>
      </c>
      <c r="C95" s="87"/>
      <c r="D95" s="89"/>
      <c r="E95" s="88"/>
      <c r="F95" s="87"/>
      <c r="G95" s="87"/>
      <c r="H95" s="88"/>
      <c r="I95" s="87">
        <f t="shared" si="5"/>
        <v>0</v>
      </c>
      <c r="J95" s="87">
        <f t="shared" si="5"/>
        <v>0</v>
      </c>
      <c r="K95" s="88"/>
    </row>
    <row r="96" spans="1:19" ht="40.5">
      <c r="A96" s="86" t="s">
        <v>92</v>
      </c>
      <c r="B96" s="4">
        <v>31030000</v>
      </c>
      <c r="C96" s="87"/>
      <c r="D96" s="89"/>
      <c r="E96" s="88"/>
      <c r="F96" s="87"/>
      <c r="G96" s="87"/>
      <c r="H96" s="88"/>
      <c r="I96" s="87">
        <f t="shared" si="5"/>
        <v>0</v>
      </c>
      <c r="J96" s="87">
        <f t="shared" si="5"/>
        <v>0</v>
      </c>
      <c r="K96" s="88"/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</row>
    <row r="97" spans="1:19" ht="20.25">
      <c r="A97" s="86" t="s">
        <v>80</v>
      </c>
      <c r="B97" s="4">
        <v>33000000</v>
      </c>
      <c r="C97" s="87"/>
      <c r="D97" s="89"/>
      <c r="E97" s="88"/>
      <c r="F97" s="87">
        <f>F98</f>
        <v>12002600</v>
      </c>
      <c r="G97" s="87">
        <f>G98</f>
        <v>12217058.36</v>
      </c>
      <c r="H97" s="88">
        <f t="shared" si="6"/>
        <v>101.78676586739539</v>
      </c>
      <c r="I97" s="87">
        <f t="shared" si="5"/>
        <v>12002600</v>
      </c>
      <c r="J97" s="87">
        <f t="shared" si="5"/>
        <v>12217058.36</v>
      </c>
      <c r="K97" s="88">
        <f t="shared" si="4"/>
        <v>101.78676586739539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</row>
    <row r="98" spans="1:19" ht="20.25">
      <c r="A98" s="90" t="s">
        <v>81</v>
      </c>
      <c r="B98" s="4">
        <v>33010000</v>
      </c>
      <c r="C98" s="87"/>
      <c r="D98" s="89"/>
      <c r="E98" s="88"/>
      <c r="F98" s="87">
        <f>F99</f>
        <v>12002600</v>
      </c>
      <c r="G98" s="87">
        <f>G99</f>
        <v>12217058.36</v>
      </c>
      <c r="H98" s="88">
        <f t="shared" si="6"/>
        <v>101.78676586739539</v>
      </c>
      <c r="I98" s="87">
        <f t="shared" si="5"/>
        <v>12002600</v>
      </c>
      <c r="J98" s="87">
        <f t="shared" si="5"/>
        <v>12217058.36</v>
      </c>
      <c r="K98" s="88">
        <f t="shared" si="4"/>
        <v>101.78676586739539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</row>
    <row r="99" spans="1:19" ht="81">
      <c r="A99" s="90" t="s">
        <v>82</v>
      </c>
      <c r="B99" s="5">
        <v>33010100</v>
      </c>
      <c r="C99" s="87"/>
      <c r="D99" s="89"/>
      <c r="E99" s="88"/>
      <c r="F99" s="87">
        <v>12002600</v>
      </c>
      <c r="G99" s="95">
        <v>12217058.36</v>
      </c>
      <c r="H99" s="88">
        <f t="shared" si="6"/>
        <v>101.78676586739539</v>
      </c>
      <c r="I99" s="87">
        <f t="shared" si="5"/>
        <v>12002600</v>
      </c>
      <c r="J99" s="87">
        <f t="shared" si="5"/>
        <v>12217058.36</v>
      </c>
      <c r="K99" s="88">
        <f t="shared" si="4"/>
        <v>101.78676586739539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</row>
    <row r="100" spans="1:19" ht="20.25">
      <c r="A100" s="96" t="s">
        <v>93</v>
      </c>
      <c r="B100" s="97">
        <v>90010100</v>
      </c>
      <c r="C100" s="84">
        <f>C11+C60</f>
        <v>380037193.13</v>
      </c>
      <c r="D100" s="84">
        <f>D11+D60</f>
        <v>335572209.02</v>
      </c>
      <c r="E100" s="85">
        <f aca="true" t="shared" si="7" ref="E100:E113">D100/C100*100</f>
        <v>88.2998335652927</v>
      </c>
      <c r="F100" s="84">
        <f>F11+F60+F94</f>
        <v>19527900</v>
      </c>
      <c r="G100" s="84">
        <f>G11+G60+G94</f>
        <v>40938743.03</v>
      </c>
      <c r="H100" s="85">
        <f>G100/F100*100</f>
        <v>209.6423221646977</v>
      </c>
      <c r="I100" s="84">
        <f>C100+F100</f>
        <v>399565093.13</v>
      </c>
      <c r="J100" s="84">
        <f>D100+G100</f>
        <v>376510952.04999995</v>
      </c>
      <c r="K100" s="85">
        <f>J100/I100*100</f>
        <v>94.23019140651026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</row>
    <row r="101" spans="1:19" ht="20.25">
      <c r="A101" s="83" t="s">
        <v>6</v>
      </c>
      <c r="B101" s="4">
        <v>40000000</v>
      </c>
      <c r="C101" s="87">
        <f aca="true" t="shared" si="8" ref="C101:D103">C102</f>
        <v>107135300</v>
      </c>
      <c r="D101" s="87">
        <f t="shared" si="8"/>
        <v>98983500</v>
      </c>
      <c r="E101" s="88">
        <f t="shared" si="7"/>
        <v>92.39111665342796</v>
      </c>
      <c r="F101" s="87">
        <f>F102</f>
        <v>0</v>
      </c>
      <c r="G101" s="98">
        <f>G102</f>
        <v>0</v>
      </c>
      <c r="H101" s="88"/>
      <c r="I101" s="87">
        <f t="shared" si="5"/>
        <v>107135300</v>
      </c>
      <c r="J101" s="87">
        <f t="shared" si="5"/>
        <v>98983500</v>
      </c>
      <c r="K101" s="88">
        <f t="shared" si="4"/>
        <v>92.39111665342796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</row>
    <row r="102" spans="1:19" ht="20.25">
      <c r="A102" s="86" t="s">
        <v>7</v>
      </c>
      <c r="B102" s="4">
        <v>41000000</v>
      </c>
      <c r="C102" s="87">
        <f t="shared" si="8"/>
        <v>107135300</v>
      </c>
      <c r="D102" s="87">
        <f t="shared" si="8"/>
        <v>98983500</v>
      </c>
      <c r="E102" s="88">
        <f t="shared" si="7"/>
        <v>92.39111665342796</v>
      </c>
      <c r="F102" s="98"/>
      <c r="G102" s="98"/>
      <c r="H102" s="88"/>
      <c r="I102" s="87">
        <f t="shared" si="5"/>
        <v>107135300</v>
      </c>
      <c r="J102" s="87">
        <f t="shared" si="5"/>
        <v>98983500</v>
      </c>
      <c r="K102" s="88">
        <f t="shared" si="4"/>
        <v>92.39111665342796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</row>
    <row r="103" spans="1:19" ht="20.25">
      <c r="A103" s="90" t="s">
        <v>8</v>
      </c>
      <c r="B103" s="4">
        <v>41030000</v>
      </c>
      <c r="C103" s="87">
        <f t="shared" si="8"/>
        <v>107135300</v>
      </c>
      <c r="D103" s="87">
        <f t="shared" si="8"/>
        <v>98983500</v>
      </c>
      <c r="E103" s="88">
        <f t="shared" si="7"/>
        <v>92.39111665342796</v>
      </c>
      <c r="F103" s="98"/>
      <c r="G103" s="98"/>
      <c r="H103" s="88"/>
      <c r="I103" s="87">
        <f t="shared" si="5"/>
        <v>107135300</v>
      </c>
      <c r="J103" s="87">
        <f t="shared" si="5"/>
        <v>98983500</v>
      </c>
      <c r="K103" s="88">
        <f t="shared" si="4"/>
        <v>92.39111665342796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</row>
    <row r="104" spans="1:11" ht="40.5">
      <c r="A104" s="90" t="s">
        <v>9</v>
      </c>
      <c r="B104" s="5">
        <v>41033900</v>
      </c>
      <c r="C104" s="87">
        <v>107135300</v>
      </c>
      <c r="D104" s="87">
        <v>98983500</v>
      </c>
      <c r="E104" s="88">
        <f t="shared" si="7"/>
        <v>92.39111665342796</v>
      </c>
      <c r="F104" s="89"/>
      <c r="G104" s="89"/>
      <c r="H104" s="88"/>
      <c r="I104" s="87">
        <f t="shared" si="5"/>
        <v>107135300</v>
      </c>
      <c r="J104" s="87">
        <f t="shared" si="5"/>
        <v>98983500</v>
      </c>
      <c r="K104" s="88">
        <f t="shared" si="4"/>
        <v>92.39111665342796</v>
      </c>
    </row>
    <row r="105" spans="1:11" ht="40.5">
      <c r="A105" s="96" t="s">
        <v>94</v>
      </c>
      <c r="B105" s="97">
        <v>90010200</v>
      </c>
      <c r="C105" s="84">
        <f>C100+C101</f>
        <v>487172493.13</v>
      </c>
      <c r="D105" s="84">
        <f>D100+D101</f>
        <v>434555709.02</v>
      </c>
      <c r="E105" s="88">
        <f t="shared" si="7"/>
        <v>89.19955768193188</v>
      </c>
      <c r="F105" s="84">
        <f>F100+F101</f>
        <v>19527900</v>
      </c>
      <c r="G105" s="84">
        <f>G100+G101</f>
        <v>40938743.03</v>
      </c>
      <c r="H105" s="88">
        <f>G105/F105*100</f>
        <v>209.6423221646977</v>
      </c>
      <c r="I105" s="84">
        <f t="shared" si="5"/>
        <v>506700393.13</v>
      </c>
      <c r="J105" s="84">
        <f t="shared" si="5"/>
        <v>475494452.04999995</v>
      </c>
      <c r="K105" s="88">
        <f t="shared" si="4"/>
        <v>93.84134263499698</v>
      </c>
    </row>
    <row r="106" spans="1:11" ht="20.25">
      <c r="A106" s="90" t="s">
        <v>10</v>
      </c>
      <c r="B106" s="4">
        <v>41050000</v>
      </c>
      <c r="C106" s="87">
        <f>C107+C110+C108+C111+C112</f>
        <v>4620619.6</v>
      </c>
      <c r="D106" s="87">
        <f>D107+D110+D108+D111+D112</f>
        <v>4308771.6</v>
      </c>
      <c r="E106" s="88">
        <f t="shared" si="7"/>
        <v>93.25094842258818</v>
      </c>
      <c r="F106" s="99">
        <f>F110+F109+F107</f>
        <v>7962374</v>
      </c>
      <c r="G106" s="99">
        <f>G110+G109+G107</f>
        <v>4748147</v>
      </c>
      <c r="H106" s="88">
        <f>G106/F106*100</f>
        <v>59.63230312969474</v>
      </c>
      <c r="I106" s="87">
        <f t="shared" si="5"/>
        <v>12582993.6</v>
      </c>
      <c r="J106" s="87">
        <f t="shared" si="5"/>
        <v>9056918.6</v>
      </c>
      <c r="K106" s="88">
        <f t="shared" si="4"/>
        <v>71.97745534894018</v>
      </c>
    </row>
    <row r="107" spans="1:11" ht="40.5">
      <c r="A107" s="90" t="s">
        <v>83</v>
      </c>
      <c r="B107" s="5">
        <v>41051000</v>
      </c>
      <c r="C107" s="87">
        <v>1777000</v>
      </c>
      <c r="D107" s="87">
        <v>1610000</v>
      </c>
      <c r="E107" s="88">
        <f t="shared" si="7"/>
        <v>90.60213843556556</v>
      </c>
      <c r="F107" s="100">
        <v>1694597</v>
      </c>
      <c r="G107" s="89"/>
      <c r="H107" s="88"/>
      <c r="I107" s="87">
        <f t="shared" si="5"/>
        <v>3471597</v>
      </c>
      <c r="J107" s="87">
        <f t="shared" si="5"/>
        <v>1610000</v>
      </c>
      <c r="K107" s="88">
        <f t="shared" si="4"/>
        <v>46.376350711214464</v>
      </c>
    </row>
    <row r="108" spans="1:11" ht="60.75">
      <c r="A108" s="94" t="s">
        <v>104</v>
      </c>
      <c r="B108" s="95">
        <v>41051200</v>
      </c>
      <c r="C108" s="87">
        <v>426000</v>
      </c>
      <c r="D108" s="87">
        <v>390500</v>
      </c>
      <c r="E108" s="88">
        <f t="shared" si="7"/>
        <v>91.66666666666666</v>
      </c>
      <c r="F108" s="100"/>
      <c r="G108" s="89"/>
      <c r="H108" s="88"/>
      <c r="I108" s="87">
        <f t="shared" si="5"/>
        <v>426000</v>
      </c>
      <c r="J108" s="87">
        <f t="shared" si="5"/>
        <v>390500</v>
      </c>
      <c r="K108" s="88">
        <f t="shared" si="4"/>
        <v>91.66666666666666</v>
      </c>
    </row>
    <row r="109" spans="1:11" ht="40.5">
      <c r="A109" s="94" t="s">
        <v>106</v>
      </c>
      <c r="B109" s="5">
        <v>41053400</v>
      </c>
      <c r="C109" s="87"/>
      <c r="D109" s="87"/>
      <c r="E109" s="88"/>
      <c r="F109" s="100">
        <f>2000000+4000000</f>
        <v>6000000</v>
      </c>
      <c r="G109" s="89">
        <v>4480370</v>
      </c>
      <c r="H109" s="88">
        <f>G109/F109*100</f>
        <v>74.67283333333333</v>
      </c>
      <c r="I109" s="87">
        <f t="shared" si="5"/>
        <v>6000000</v>
      </c>
      <c r="J109" s="87">
        <f t="shared" si="5"/>
        <v>4480370</v>
      </c>
      <c r="K109" s="88">
        <f t="shared" si="4"/>
        <v>74.67283333333333</v>
      </c>
    </row>
    <row r="110" spans="1:11" ht="20.25">
      <c r="A110" s="90" t="s">
        <v>11</v>
      </c>
      <c r="B110" s="5">
        <v>41053900</v>
      </c>
      <c r="C110" s="87">
        <v>1439155.6</v>
      </c>
      <c r="D110" s="87">
        <v>1339615.6</v>
      </c>
      <c r="E110" s="88">
        <f t="shared" si="7"/>
        <v>93.0834442085345</v>
      </c>
      <c r="F110" s="101">
        <v>267777</v>
      </c>
      <c r="G110" s="98">
        <v>267777</v>
      </c>
      <c r="H110" s="88">
        <f>G110/F110*100</f>
        <v>100</v>
      </c>
      <c r="I110" s="87">
        <f t="shared" si="5"/>
        <v>1706932.6</v>
      </c>
      <c r="J110" s="87">
        <f t="shared" si="5"/>
        <v>1607392.6</v>
      </c>
      <c r="K110" s="88">
        <f t="shared" si="4"/>
        <v>94.16848679321022</v>
      </c>
    </row>
    <row r="111" spans="1:11" ht="81">
      <c r="A111" s="90" t="s">
        <v>318</v>
      </c>
      <c r="B111" s="5">
        <v>41057700</v>
      </c>
      <c r="C111" s="87">
        <v>78464</v>
      </c>
      <c r="D111" s="87">
        <v>68656</v>
      </c>
      <c r="E111" s="88">
        <f t="shared" si="7"/>
        <v>87.5</v>
      </c>
      <c r="F111" s="101"/>
      <c r="G111" s="98"/>
      <c r="H111" s="88"/>
      <c r="I111" s="87">
        <f t="shared" si="5"/>
        <v>78464</v>
      </c>
      <c r="J111" s="87">
        <f t="shared" si="5"/>
        <v>68656</v>
      </c>
      <c r="K111" s="88">
        <f t="shared" si="4"/>
        <v>87.5</v>
      </c>
    </row>
    <row r="112" spans="1:11" ht="141.75">
      <c r="A112" s="90" t="s">
        <v>329</v>
      </c>
      <c r="B112" s="102">
        <v>41059000</v>
      </c>
      <c r="C112" s="87">
        <v>900000</v>
      </c>
      <c r="D112" s="87">
        <v>900000</v>
      </c>
      <c r="E112" s="88">
        <f t="shared" si="7"/>
        <v>100</v>
      </c>
      <c r="F112" s="101"/>
      <c r="G112" s="98"/>
      <c r="H112" s="88"/>
      <c r="I112" s="87">
        <f t="shared" si="5"/>
        <v>900000</v>
      </c>
      <c r="J112" s="87">
        <f t="shared" si="5"/>
        <v>900000</v>
      </c>
      <c r="K112" s="88">
        <f t="shared" si="4"/>
        <v>100</v>
      </c>
    </row>
    <row r="113" spans="1:11" ht="20.25">
      <c r="A113" s="103" t="s">
        <v>95</v>
      </c>
      <c r="B113" s="97">
        <v>90010300</v>
      </c>
      <c r="C113" s="104">
        <f>C105+C106</f>
        <v>491793112.73</v>
      </c>
      <c r="D113" s="104">
        <f>D105+D106</f>
        <v>438864480.62</v>
      </c>
      <c r="E113" s="85">
        <f t="shared" si="7"/>
        <v>89.23762233753395</v>
      </c>
      <c r="F113" s="104">
        <f>F105+F106</f>
        <v>27490274</v>
      </c>
      <c r="G113" s="104">
        <f>G105+G106</f>
        <v>45686890.03</v>
      </c>
      <c r="H113" s="85">
        <f>G113/F113*100</f>
        <v>166.19292346813276</v>
      </c>
      <c r="I113" s="84">
        <f t="shared" si="5"/>
        <v>519283386.73</v>
      </c>
      <c r="J113" s="84">
        <f t="shared" si="5"/>
        <v>484551370.65</v>
      </c>
      <c r="K113" s="85">
        <f t="shared" si="4"/>
        <v>93.31154876748275</v>
      </c>
    </row>
  </sheetData>
  <sheetProtection/>
  <mergeCells count="7">
    <mergeCell ref="I7:K7"/>
    <mergeCell ref="A2:K2"/>
    <mergeCell ref="A3:K3"/>
    <mergeCell ref="A7:A8"/>
    <mergeCell ref="B7:B8"/>
    <mergeCell ref="F7:H7"/>
    <mergeCell ref="C7:E7"/>
  </mergeCells>
  <printOptions horizontalCentered="1"/>
  <pageMargins left="0.1968503937007874" right="0" top="0.31496062992125984" bottom="0.31496062992125984" header="0.1968503937007874" footer="0.1968503937007874"/>
  <pageSetup horizontalDpi="600" verticalDpi="600" orientation="portrait" paperSize="9" scale="35" r:id="rId1"/>
  <headerFooter alignWithMargins="0">
    <oddHeader>&amp;C&amp;P</oddHeader>
    <oddFooter>&amp;Cдох.</oddFooter>
  </headerFooter>
  <rowBreaks count="2" manualBreakCount="2">
    <brk id="54" max="10" man="1"/>
    <brk id="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153"/>
  <sheetViews>
    <sheetView view="pageBreakPreview" zoomScaleSheetLayoutView="100" zoomScalePageLayoutView="0" workbookViewId="0" topLeftCell="A1">
      <selection activeCell="B48" sqref="B48"/>
    </sheetView>
  </sheetViews>
  <sheetFormatPr defaultColWidth="9.33203125" defaultRowHeight="12.75"/>
  <cols>
    <col min="1" max="1" width="75.33203125" style="0" customWidth="1"/>
    <col min="2" max="2" width="11.83203125" style="0" customWidth="1"/>
    <col min="3" max="3" width="23.16015625" style="0" customWidth="1"/>
    <col min="4" max="4" width="23" style="0" customWidth="1"/>
    <col min="5" max="5" width="10.16015625" style="0" customWidth="1"/>
    <col min="6" max="6" width="22" style="0" customWidth="1"/>
    <col min="7" max="7" width="21" style="0" customWidth="1"/>
    <col min="8" max="8" width="13.5" style="0" customWidth="1"/>
    <col min="9" max="9" width="23.66015625" style="0" customWidth="1"/>
    <col min="10" max="10" width="23.5" style="0" customWidth="1"/>
    <col min="11" max="11" width="10.83203125" style="0" customWidth="1"/>
  </cols>
  <sheetData>
    <row r="1" spans="1:11" ht="18.75">
      <c r="A1" s="51"/>
      <c r="B1" s="19"/>
      <c r="C1" s="19"/>
      <c r="D1" s="19"/>
      <c r="E1" s="19"/>
      <c r="F1" s="19"/>
      <c r="G1" s="20"/>
      <c r="H1" s="20"/>
      <c r="I1" s="20"/>
      <c r="J1" s="20" t="s">
        <v>108</v>
      </c>
      <c r="K1" s="20"/>
    </row>
    <row r="2" spans="1:11" ht="42">
      <c r="A2" s="131" t="s">
        <v>109</v>
      </c>
      <c r="B2" s="21" t="s">
        <v>110</v>
      </c>
      <c r="C2" s="134" t="s">
        <v>14</v>
      </c>
      <c r="D2" s="135"/>
      <c r="E2" s="136"/>
      <c r="F2" s="134" t="s">
        <v>15</v>
      </c>
      <c r="G2" s="135"/>
      <c r="H2" s="136"/>
      <c r="I2" s="137" t="s">
        <v>16</v>
      </c>
      <c r="J2" s="138"/>
      <c r="K2" s="139"/>
    </row>
    <row r="3" spans="1:11" ht="12.75">
      <c r="A3" s="132"/>
      <c r="B3" s="140" t="s">
        <v>111</v>
      </c>
      <c r="C3" s="129" t="s">
        <v>17</v>
      </c>
      <c r="D3" s="129" t="s">
        <v>18</v>
      </c>
      <c r="E3" s="127" t="s">
        <v>19</v>
      </c>
      <c r="F3" s="129" t="s">
        <v>17</v>
      </c>
      <c r="G3" s="129" t="s">
        <v>18</v>
      </c>
      <c r="H3" s="127" t="s">
        <v>19</v>
      </c>
      <c r="I3" s="129" t="s">
        <v>17</v>
      </c>
      <c r="J3" s="129" t="s">
        <v>18</v>
      </c>
      <c r="K3" s="127" t="s">
        <v>19</v>
      </c>
    </row>
    <row r="4" spans="1:11" ht="23.25" customHeight="1">
      <c r="A4" s="133"/>
      <c r="B4" s="141"/>
      <c r="C4" s="130"/>
      <c r="D4" s="130"/>
      <c r="E4" s="128"/>
      <c r="F4" s="130"/>
      <c r="G4" s="130"/>
      <c r="H4" s="128"/>
      <c r="I4" s="130"/>
      <c r="J4" s="130"/>
      <c r="K4" s="128"/>
    </row>
    <row r="5" spans="1:11" ht="15" customHeight="1">
      <c r="A5" s="22" t="s">
        <v>20</v>
      </c>
      <c r="B5" s="22" t="s">
        <v>21</v>
      </c>
      <c r="C5" s="22" t="s">
        <v>112</v>
      </c>
      <c r="D5" s="22" t="s">
        <v>113</v>
      </c>
      <c r="E5" s="22" t="s">
        <v>114</v>
      </c>
      <c r="F5" s="22" t="s">
        <v>115</v>
      </c>
      <c r="G5" s="22" t="s">
        <v>116</v>
      </c>
      <c r="H5" s="22" t="s">
        <v>117</v>
      </c>
      <c r="I5" s="22" t="s">
        <v>118</v>
      </c>
      <c r="J5" s="22" t="s">
        <v>119</v>
      </c>
      <c r="K5" s="22" t="s">
        <v>120</v>
      </c>
    </row>
    <row r="6" spans="1:11" ht="15.75" customHeight="1">
      <c r="A6" s="52" t="s">
        <v>107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1.75" customHeight="1">
      <c r="A7" s="23" t="s">
        <v>121</v>
      </c>
      <c r="B7" s="4" t="s">
        <v>122</v>
      </c>
      <c r="C7" s="56">
        <f>C8+C9+C10</f>
        <v>48925226.34</v>
      </c>
      <c r="D7" s="56">
        <f>D8+D9+D10</f>
        <v>42185345.53</v>
      </c>
      <c r="E7" s="57">
        <f>D7/C7*100</f>
        <v>86.22411930572991</v>
      </c>
      <c r="F7" s="56">
        <f>F8+F9+F10</f>
        <v>1000000</v>
      </c>
      <c r="G7" s="56">
        <f>G8+G9+G10</f>
        <v>21097012.94</v>
      </c>
      <c r="H7" s="57">
        <f>G7/F7*100</f>
        <v>2109.7012940000004</v>
      </c>
      <c r="I7" s="56">
        <f>C7+F7</f>
        <v>49925226.34</v>
      </c>
      <c r="J7" s="56">
        <f>D7+G7</f>
        <v>63282358.47</v>
      </c>
      <c r="K7" s="57">
        <f>J7/I7*100</f>
        <v>126.75427456059079</v>
      </c>
    </row>
    <row r="8" spans="1:11" ht="55.5" customHeight="1">
      <c r="A8" s="24" t="s">
        <v>123</v>
      </c>
      <c r="B8" s="5" t="s">
        <v>124</v>
      </c>
      <c r="C8" s="58">
        <v>29637946.34</v>
      </c>
      <c r="D8" s="58">
        <v>25271383.35</v>
      </c>
      <c r="E8" s="59">
        <f aca="true" t="shared" si="0" ref="E8:E75">D8/C8*100</f>
        <v>85.26698530354382</v>
      </c>
      <c r="F8" s="60">
        <v>925000</v>
      </c>
      <c r="G8" s="58">
        <v>762878.78</v>
      </c>
      <c r="H8" s="59">
        <f>G8/F8*100</f>
        <v>82.47338162162163</v>
      </c>
      <c r="I8" s="56">
        <f aca="true" t="shared" si="1" ref="I8:J75">C8+F8</f>
        <v>30562946.34</v>
      </c>
      <c r="J8" s="56">
        <f t="shared" si="1"/>
        <v>26034262.130000003</v>
      </c>
      <c r="K8" s="57">
        <f aca="true" t="shared" si="2" ref="K8:K75">J8/I8*100</f>
        <v>85.18243575203687</v>
      </c>
    </row>
    <row r="9" spans="1:11" ht="32.25">
      <c r="A9" s="24" t="s">
        <v>125</v>
      </c>
      <c r="B9" s="25" t="s">
        <v>126</v>
      </c>
      <c r="C9" s="58">
        <v>19039680</v>
      </c>
      <c r="D9" s="58">
        <v>16731976.34</v>
      </c>
      <c r="E9" s="59">
        <f t="shared" si="0"/>
        <v>87.87950396225148</v>
      </c>
      <c r="F9" s="60">
        <v>75000</v>
      </c>
      <c r="G9" s="58">
        <v>156297.13</v>
      </c>
      <c r="H9" s="59">
        <f>G9/F9*100</f>
        <v>208.39617333333337</v>
      </c>
      <c r="I9" s="56">
        <f t="shared" si="1"/>
        <v>19114680</v>
      </c>
      <c r="J9" s="56">
        <f t="shared" si="1"/>
        <v>16888273.47</v>
      </c>
      <c r="K9" s="57">
        <f t="shared" si="2"/>
        <v>88.352373516062</v>
      </c>
    </row>
    <row r="10" spans="1:11" ht="23.25" customHeight="1">
      <c r="A10" s="24" t="s">
        <v>127</v>
      </c>
      <c r="B10" s="5" t="s">
        <v>128</v>
      </c>
      <c r="C10" s="58">
        <v>247600</v>
      </c>
      <c r="D10" s="58">
        <v>181985.84</v>
      </c>
      <c r="E10" s="59">
        <f t="shared" si="0"/>
        <v>73.49993537964458</v>
      </c>
      <c r="F10" s="60"/>
      <c r="G10" s="58">
        <v>20177837.03</v>
      </c>
      <c r="H10" s="59"/>
      <c r="I10" s="56">
        <f t="shared" si="1"/>
        <v>247600</v>
      </c>
      <c r="J10" s="56">
        <f t="shared" si="1"/>
        <v>20359822.87</v>
      </c>
      <c r="K10" s="57">
        <f t="shared" si="2"/>
        <v>8222.868687399032</v>
      </c>
    </row>
    <row r="11" spans="1:11" ht="18.75">
      <c r="A11" s="23" t="s">
        <v>129</v>
      </c>
      <c r="B11" s="4" t="s">
        <v>130</v>
      </c>
      <c r="C11" s="56">
        <f>C12+C13+C15+C17+C18+C19+C22+C25+C29+C26+C30+C34</f>
        <v>295247229.5</v>
      </c>
      <c r="D11" s="56">
        <f>D12+D13+D15+D17+D18+D19+D22+D25+D29+D26+D30+D34</f>
        <v>254065114.89000002</v>
      </c>
      <c r="E11" s="57">
        <f>D11/C11*100</f>
        <v>86.05165078780189</v>
      </c>
      <c r="F11" s="61">
        <f>F12+F13+F17+F18+F31+F34</f>
        <v>17572217</v>
      </c>
      <c r="G11" s="61">
        <f>G12+G13+G17+G18+G31</f>
        <v>12986009.42</v>
      </c>
      <c r="H11" s="57">
        <f>G11/F11*100</f>
        <v>73.90080272739633</v>
      </c>
      <c r="I11" s="56">
        <f t="shared" si="1"/>
        <v>312819446.5</v>
      </c>
      <c r="J11" s="56">
        <f t="shared" si="1"/>
        <v>267051124.31</v>
      </c>
      <c r="K11" s="57">
        <f t="shared" si="2"/>
        <v>85.3690930336711</v>
      </c>
    </row>
    <row r="12" spans="1:11" ht="18.75">
      <c r="A12" s="26" t="s">
        <v>131</v>
      </c>
      <c r="B12" s="5">
        <v>1010</v>
      </c>
      <c r="C12" s="58">
        <v>61799321.09</v>
      </c>
      <c r="D12" s="58">
        <v>52562778.29</v>
      </c>
      <c r="E12" s="57">
        <f>D12/C12*100</f>
        <v>85.05397367303019</v>
      </c>
      <c r="F12" s="60">
        <v>6669530</v>
      </c>
      <c r="G12" s="58">
        <v>5692743.21</v>
      </c>
      <c r="H12" s="59">
        <f>G12/F12*100</f>
        <v>85.35448839723338</v>
      </c>
      <c r="I12" s="56">
        <f t="shared" si="1"/>
        <v>68468851.09</v>
      </c>
      <c r="J12" s="56">
        <f t="shared" si="1"/>
        <v>58255521.5</v>
      </c>
      <c r="K12" s="57">
        <f t="shared" si="2"/>
        <v>85.08324672108938</v>
      </c>
    </row>
    <row r="13" spans="1:11" ht="32.25">
      <c r="A13" s="27" t="s">
        <v>132</v>
      </c>
      <c r="B13" s="5" t="s">
        <v>133</v>
      </c>
      <c r="C13" s="58">
        <f>C14</f>
        <v>91394132.41</v>
      </c>
      <c r="D13" s="58">
        <f>D14</f>
        <v>72083752.62</v>
      </c>
      <c r="E13" s="59">
        <f t="shared" si="0"/>
        <v>78.87131341936441</v>
      </c>
      <c r="F13" s="60">
        <f>F14</f>
        <v>7061471</v>
      </c>
      <c r="G13" s="58">
        <f>G14</f>
        <v>6476682.93</v>
      </c>
      <c r="H13" s="59">
        <f>G13/F13*100</f>
        <v>91.71860834661786</v>
      </c>
      <c r="I13" s="56">
        <f t="shared" si="1"/>
        <v>98455603.41</v>
      </c>
      <c r="J13" s="56">
        <f t="shared" si="1"/>
        <v>78560435.55000001</v>
      </c>
      <c r="K13" s="57">
        <f t="shared" si="2"/>
        <v>79.79275209238192</v>
      </c>
    </row>
    <row r="14" spans="1:11" ht="32.25">
      <c r="A14" s="24" t="s">
        <v>134</v>
      </c>
      <c r="B14" s="5" t="s">
        <v>135</v>
      </c>
      <c r="C14" s="58">
        <v>91394132.41</v>
      </c>
      <c r="D14" s="58">
        <v>72083752.62</v>
      </c>
      <c r="E14" s="59">
        <f t="shared" si="0"/>
        <v>78.87131341936441</v>
      </c>
      <c r="F14" s="60">
        <v>7061471</v>
      </c>
      <c r="G14" s="58">
        <v>6476682.93</v>
      </c>
      <c r="H14" s="59">
        <f>G14/F14*100</f>
        <v>91.71860834661786</v>
      </c>
      <c r="I14" s="56">
        <f t="shared" si="1"/>
        <v>98455603.41</v>
      </c>
      <c r="J14" s="56">
        <f t="shared" si="1"/>
        <v>78560435.55000001</v>
      </c>
      <c r="K14" s="57">
        <f t="shared" si="2"/>
        <v>79.79275209238192</v>
      </c>
    </row>
    <row r="15" spans="1:11" ht="32.25">
      <c r="A15" s="27" t="s">
        <v>136</v>
      </c>
      <c r="B15" s="5" t="s">
        <v>137</v>
      </c>
      <c r="C15" s="58">
        <f>C16</f>
        <v>107135300</v>
      </c>
      <c r="D15" s="58">
        <f>D16</f>
        <v>98983500</v>
      </c>
      <c r="E15" s="59">
        <f t="shared" si="0"/>
        <v>92.39111665342796</v>
      </c>
      <c r="F15" s="60"/>
      <c r="G15" s="58"/>
      <c r="H15" s="59"/>
      <c r="I15" s="56">
        <f t="shared" si="1"/>
        <v>107135300</v>
      </c>
      <c r="J15" s="56">
        <f t="shared" si="1"/>
        <v>98983500</v>
      </c>
      <c r="K15" s="57">
        <f t="shared" si="2"/>
        <v>92.39111665342796</v>
      </c>
    </row>
    <row r="16" spans="1:11" ht="32.25">
      <c r="A16" s="24" t="s">
        <v>134</v>
      </c>
      <c r="B16" s="5" t="s">
        <v>138</v>
      </c>
      <c r="C16" s="58">
        <v>107135300</v>
      </c>
      <c r="D16" s="58">
        <v>98983500</v>
      </c>
      <c r="E16" s="59">
        <f t="shared" si="0"/>
        <v>92.39111665342796</v>
      </c>
      <c r="F16" s="61"/>
      <c r="G16" s="58"/>
      <c r="H16" s="59"/>
      <c r="I16" s="56">
        <f t="shared" si="1"/>
        <v>107135300</v>
      </c>
      <c r="J16" s="56">
        <f t="shared" si="1"/>
        <v>98983500</v>
      </c>
      <c r="K16" s="57">
        <f t="shared" si="2"/>
        <v>92.39111665342796</v>
      </c>
    </row>
    <row r="17" spans="1:11" ht="32.25">
      <c r="A17" s="24" t="s">
        <v>139</v>
      </c>
      <c r="B17" s="5" t="s">
        <v>140</v>
      </c>
      <c r="C17" s="58">
        <v>8386600</v>
      </c>
      <c r="D17" s="58">
        <v>6857267.8</v>
      </c>
      <c r="E17" s="59">
        <f t="shared" si="0"/>
        <v>81.76457444017838</v>
      </c>
      <c r="F17" s="60">
        <v>665956</v>
      </c>
      <c r="G17" s="58">
        <v>234925</v>
      </c>
      <c r="H17" s="59">
        <f>G17/F17*100</f>
        <v>35.2763545939972</v>
      </c>
      <c r="I17" s="56">
        <f t="shared" si="1"/>
        <v>9052556</v>
      </c>
      <c r="J17" s="56">
        <f t="shared" si="1"/>
        <v>7092192.8</v>
      </c>
      <c r="K17" s="57">
        <f t="shared" si="2"/>
        <v>78.34464431923978</v>
      </c>
    </row>
    <row r="18" spans="1:11" ht="18.75">
      <c r="A18" s="28" t="s">
        <v>141</v>
      </c>
      <c r="B18" s="5">
        <v>1080</v>
      </c>
      <c r="C18" s="58">
        <v>15218400</v>
      </c>
      <c r="D18" s="58">
        <v>13842093.14</v>
      </c>
      <c r="E18" s="59">
        <f t="shared" si="0"/>
        <v>90.95629724543973</v>
      </c>
      <c r="F18" s="60">
        <v>380000</v>
      </c>
      <c r="G18" s="58">
        <v>488158.28</v>
      </c>
      <c r="H18" s="59">
        <f>G18/F18*100</f>
        <v>128.46270526315791</v>
      </c>
      <c r="I18" s="56">
        <f t="shared" si="1"/>
        <v>15598400</v>
      </c>
      <c r="J18" s="56">
        <f t="shared" si="1"/>
        <v>14330251.42</v>
      </c>
      <c r="K18" s="57">
        <f t="shared" si="2"/>
        <v>91.87000859062468</v>
      </c>
    </row>
    <row r="19" spans="1:11" ht="18.75">
      <c r="A19" s="27" t="s">
        <v>142</v>
      </c>
      <c r="B19" s="5" t="s">
        <v>143</v>
      </c>
      <c r="C19" s="58">
        <f>C20+C21</f>
        <v>6572982</v>
      </c>
      <c r="D19" s="58">
        <f>D20+D21</f>
        <v>5871686.07</v>
      </c>
      <c r="E19" s="59">
        <f t="shared" si="0"/>
        <v>89.33062755991116</v>
      </c>
      <c r="F19" s="60"/>
      <c r="G19" s="58"/>
      <c r="H19" s="59"/>
      <c r="I19" s="56">
        <f t="shared" si="1"/>
        <v>6572982</v>
      </c>
      <c r="J19" s="56">
        <f t="shared" si="1"/>
        <v>5871686.07</v>
      </c>
      <c r="K19" s="57">
        <f t="shared" si="2"/>
        <v>89.33062755991116</v>
      </c>
    </row>
    <row r="20" spans="1:11" ht="18.75">
      <c r="A20" s="24" t="s">
        <v>144</v>
      </c>
      <c r="B20" s="5" t="s">
        <v>145</v>
      </c>
      <c r="C20" s="58">
        <v>6550222</v>
      </c>
      <c r="D20" s="58">
        <v>5862886.07</v>
      </c>
      <c r="E20" s="59">
        <f t="shared" si="0"/>
        <v>89.50667733093627</v>
      </c>
      <c r="F20" s="60"/>
      <c r="G20" s="58"/>
      <c r="H20" s="59"/>
      <c r="I20" s="56">
        <f t="shared" si="1"/>
        <v>6550222</v>
      </c>
      <c r="J20" s="56">
        <f t="shared" si="1"/>
        <v>5862886.07</v>
      </c>
      <c r="K20" s="57">
        <f t="shared" si="2"/>
        <v>89.50667733093627</v>
      </c>
    </row>
    <row r="21" spans="1:11" ht="18.75">
      <c r="A21" s="24" t="s">
        <v>146</v>
      </c>
      <c r="B21" s="5" t="s">
        <v>147</v>
      </c>
      <c r="C21" s="58">
        <v>22760</v>
      </c>
      <c r="D21" s="58">
        <v>8800</v>
      </c>
      <c r="E21" s="59">
        <f t="shared" si="0"/>
        <v>38.664323374340945</v>
      </c>
      <c r="F21" s="60"/>
      <c r="G21" s="58"/>
      <c r="H21" s="59"/>
      <c r="I21" s="56">
        <f t="shared" si="1"/>
        <v>22760</v>
      </c>
      <c r="J21" s="56">
        <f t="shared" si="1"/>
        <v>8800</v>
      </c>
      <c r="K21" s="57">
        <f t="shared" si="2"/>
        <v>38.664323374340945</v>
      </c>
    </row>
    <row r="22" spans="1:11" ht="18.75">
      <c r="A22" s="28" t="s">
        <v>148</v>
      </c>
      <c r="B22" s="5">
        <v>1150</v>
      </c>
      <c r="C22" s="58">
        <f>C23+C24</f>
        <v>2297000</v>
      </c>
      <c r="D22" s="58">
        <f>D23+D24</f>
        <v>1875736.28</v>
      </c>
      <c r="E22" s="59">
        <f t="shared" si="0"/>
        <v>81.66026469307793</v>
      </c>
      <c r="F22" s="60"/>
      <c r="G22" s="58"/>
      <c r="H22" s="59"/>
      <c r="I22" s="56">
        <f t="shared" si="1"/>
        <v>2297000</v>
      </c>
      <c r="J22" s="56">
        <f t="shared" si="1"/>
        <v>1875736.28</v>
      </c>
      <c r="K22" s="57">
        <f t="shared" si="2"/>
        <v>81.66026469307793</v>
      </c>
    </row>
    <row r="23" spans="1:11" ht="31.5">
      <c r="A23" s="29" t="s">
        <v>149</v>
      </c>
      <c r="B23" s="5">
        <v>1151</v>
      </c>
      <c r="C23" s="58">
        <v>520000</v>
      </c>
      <c r="D23" s="58">
        <v>383114.98</v>
      </c>
      <c r="E23" s="59">
        <f t="shared" si="0"/>
        <v>73.67595769230769</v>
      </c>
      <c r="F23" s="60"/>
      <c r="G23" s="58"/>
      <c r="H23" s="59"/>
      <c r="I23" s="56">
        <f t="shared" si="1"/>
        <v>520000</v>
      </c>
      <c r="J23" s="56">
        <f t="shared" si="1"/>
        <v>383114.98</v>
      </c>
      <c r="K23" s="57">
        <f t="shared" si="2"/>
        <v>73.67595769230769</v>
      </c>
    </row>
    <row r="24" spans="1:11" ht="31.5">
      <c r="A24" s="28" t="s">
        <v>150</v>
      </c>
      <c r="B24" s="5">
        <v>1152</v>
      </c>
      <c r="C24" s="58">
        <v>1777000</v>
      </c>
      <c r="D24" s="58">
        <v>1492621.3</v>
      </c>
      <c r="E24" s="59">
        <f t="shared" si="0"/>
        <v>83.99669667979741</v>
      </c>
      <c r="F24" s="60"/>
      <c r="G24" s="58"/>
      <c r="H24" s="59"/>
      <c r="I24" s="56">
        <f t="shared" si="1"/>
        <v>1777000</v>
      </c>
      <c r="J24" s="56">
        <f t="shared" si="1"/>
        <v>1492621.3</v>
      </c>
      <c r="K24" s="57">
        <f t="shared" si="2"/>
        <v>83.99669667979741</v>
      </c>
    </row>
    <row r="25" spans="1:11" ht="30.75" customHeight="1">
      <c r="A25" s="24" t="s">
        <v>151</v>
      </c>
      <c r="B25" s="5">
        <v>1160</v>
      </c>
      <c r="C25" s="58">
        <v>1932875</v>
      </c>
      <c r="D25" s="58">
        <v>1605656.98</v>
      </c>
      <c r="E25" s="59">
        <f t="shared" si="0"/>
        <v>83.07091663972062</v>
      </c>
      <c r="F25" s="60"/>
      <c r="G25" s="58"/>
      <c r="H25" s="59"/>
      <c r="I25" s="56">
        <f t="shared" si="1"/>
        <v>1932875</v>
      </c>
      <c r="J25" s="56">
        <f t="shared" si="1"/>
        <v>1605656.98</v>
      </c>
      <c r="K25" s="57">
        <f t="shared" si="2"/>
        <v>83.07091663972062</v>
      </c>
    </row>
    <row r="26" spans="1:11" ht="47.25" hidden="1">
      <c r="A26" s="30" t="s">
        <v>152</v>
      </c>
      <c r="B26" s="31">
        <v>1180</v>
      </c>
      <c r="C26" s="58">
        <f>C27+C28</f>
        <v>0</v>
      </c>
      <c r="D26" s="58">
        <f>D27+D28</f>
        <v>0</v>
      </c>
      <c r="E26" s="59" t="e">
        <f t="shared" si="0"/>
        <v>#DIV/0!</v>
      </c>
      <c r="F26" s="60">
        <f>F27+F28</f>
        <v>0</v>
      </c>
      <c r="G26" s="58">
        <f>G27+G28</f>
        <v>0</v>
      </c>
      <c r="H26" s="59"/>
      <c r="I26" s="56">
        <f t="shared" si="1"/>
        <v>0</v>
      </c>
      <c r="J26" s="56">
        <f t="shared" si="1"/>
        <v>0</v>
      </c>
      <c r="K26" s="57" t="e">
        <f t="shared" si="2"/>
        <v>#DIV/0!</v>
      </c>
    </row>
    <row r="27" spans="1:11" ht="63" hidden="1">
      <c r="A27" s="32" t="s">
        <v>153</v>
      </c>
      <c r="B27" s="31">
        <v>1181</v>
      </c>
      <c r="C27" s="58"/>
      <c r="D27" s="58"/>
      <c r="E27" s="59" t="e">
        <f t="shared" si="0"/>
        <v>#DIV/0!</v>
      </c>
      <c r="F27" s="60"/>
      <c r="G27" s="58"/>
      <c r="H27" s="59"/>
      <c r="I27" s="56">
        <f t="shared" si="1"/>
        <v>0</v>
      </c>
      <c r="J27" s="56">
        <f t="shared" si="1"/>
        <v>0</v>
      </c>
      <c r="K27" s="57" t="e">
        <f t="shared" si="2"/>
        <v>#DIV/0!</v>
      </c>
    </row>
    <row r="28" spans="1:11" ht="63" hidden="1">
      <c r="A28" s="32" t="s">
        <v>154</v>
      </c>
      <c r="B28" s="31">
        <v>1182</v>
      </c>
      <c r="C28" s="58"/>
      <c r="D28" s="58"/>
      <c r="E28" s="59" t="e">
        <f t="shared" si="0"/>
        <v>#DIV/0!</v>
      </c>
      <c r="F28" s="60"/>
      <c r="G28" s="58"/>
      <c r="H28" s="59"/>
      <c r="I28" s="56">
        <f t="shared" si="1"/>
        <v>0</v>
      </c>
      <c r="J28" s="56">
        <f t="shared" si="1"/>
        <v>0</v>
      </c>
      <c r="K28" s="57" t="e">
        <f t="shared" si="2"/>
        <v>#DIV/0!</v>
      </c>
    </row>
    <row r="29" spans="1:11" ht="48">
      <c r="A29" s="24" t="s">
        <v>155</v>
      </c>
      <c r="B29" s="5">
        <v>1200</v>
      </c>
      <c r="C29" s="58">
        <v>426000</v>
      </c>
      <c r="D29" s="58">
        <v>339984.71</v>
      </c>
      <c r="E29" s="59">
        <f t="shared" si="0"/>
        <v>79.80861737089202</v>
      </c>
      <c r="F29" s="60"/>
      <c r="G29" s="58"/>
      <c r="H29" s="59"/>
      <c r="I29" s="56">
        <f t="shared" si="1"/>
        <v>426000</v>
      </c>
      <c r="J29" s="56">
        <f t="shared" si="1"/>
        <v>339984.71</v>
      </c>
      <c r="K29" s="57">
        <f t="shared" si="2"/>
        <v>79.80861737089202</v>
      </c>
    </row>
    <row r="30" spans="1:11" ht="52.5" customHeight="1">
      <c r="A30" s="24" t="s">
        <v>156</v>
      </c>
      <c r="B30" s="5">
        <v>1210</v>
      </c>
      <c r="C30" s="58">
        <v>42659</v>
      </c>
      <c r="D30" s="58">
        <v>42659</v>
      </c>
      <c r="E30" s="59">
        <f t="shared" si="0"/>
        <v>100</v>
      </c>
      <c r="F30" s="60"/>
      <c r="G30" s="58"/>
      <c r="H30" s="59"/>
      <c r="I30" s="56">
        <f t="shared" si="1"/>
        <v>42659</v>
      </c>
      <c r="J30" s="56">
        <f t="shared" si="1"/>
        <v>42659</v>
      </c>
      <c r="K30" s="57">
        <f t="shared" si="2"/>
        <v>100</v>
      </c>
    </row>
    <row r="31" spans="1:11" ht="31.5">
      <c r="A31" s="53" t="s">
        <v>321</v>
      </c>
      <c r="B31" s="55" t="s">
        <v>322</v>
      </c>
      <c r="C31" s="81"/>
      <c r="D31" s="81"/>
      <c r="E31" s="81"/>
      <c r="F31" s="60">
        <f>F32+F33</f>
        <v>1000000</v>
      </c>
      <c r="G31" s="60">
        <f>G32+G33</f>
        <v>93500</v>
      </c>
      <c r="H31" s="59">
        <f>G31/F31*100</f>
        <v>9.35</v>
      </c>
      <c r="I31" s="56">
        <f aca="true" t="shared" si="3" ref="I31:J33">C31+F31</f>
        <v>1000000</v>
      </c>
      <c r="J31" s="56">
        <f t="shared" si="3"/>
        <v>93500</v>
      </c>
      <c r="K31" s="57">
        <f>J31/I31*100</f>
        <v>9.35</v>
      </c>
    </row>
    <row r="32" spans="1:11" ht="47.25">
      <c r="A32" s="53" t="s">
        <v>323</v>
      </c>
      <c r="B32" s="55" t="s">
        <v>324</v>
      </c>
      <c r="C32" s="82"/>
      <c r="D32" s="82"/>
      <c r="E32" s="82"/>
      <c r="F32" s="60">
        <v>100000</v>
      </c>
      <c r="G32" s="60">
        <v>93500</v>
      </c>
      <c r="H32" s="59">
        <f>G32/F32*100</f>
        <v>93.5</v>
      </c>
      <c r="I32" s="56">
        <f t="shared" si="3"/>
        <v>100000</v>
      </c>
      <c r="J32" s="56">
        <f t="shared" si="3"/>
        <v>93500</v>
      </c>
      <c r="K32" s="57">
        <f>J32/I32*100</f>
        <v>93.5</v>
      </c>
    </row>
    <row r="33" spans="1:11" ht="47.25">
      <c r="A33" s="111" t="s">
        <v>325</v>
      </c>
      <c r="B33" s="112" t="s">
        <v>326</v>
      </c>
      <c r="C33" s="113"/>
      <c r="D33" s="113"/>
      <c r="E33" s="113"/>
      <c r="F33" s="60">
        <v>900000</v>
      </c>
      <c r="G33" s="58"/>
      <c r="H33" s="59"/>
      <c r="I33" s="56">
        <f t="shared" si="3"/>
        <v>900000</v>
      </c>
      <c r="J33" s="56"/>
      <c r="K33" s="57"/>
    </row>
    <row r="34" spans="1:11" ht="47.25">
      <c r="A34" s="116" t="s">
        <v>332</v>
      </c>
      <c r="B34" s="114">
        <v>1270</v>
      </c>
      <c r="C34" s="115">
        <f>C35</f>
        <v>41960</v>
      </c>
      <c r="D34" s="115"/>
      <c r="E34" s="59"/>
      <c r="F34" s="60">
        <f>F35+F36</f>
        <v>1795260</v>
      </c>
      <c r="G34" s="58"/>
      <c r="H34" s="59"/>
      <c r="I34" s="56">
        <f>F34</f>
        <v>1795260</v>
      </c>
      <c r="J34" s="56"/>
      <c r="K34" s="57"/>
    </row>
    <row r="35" spans="1:11" ht="47.25">
      <c r="A35" s="116" t="s">
        <v>333</v>
      </c>
      <c r="B35" s="114">
        <v>1271</v>
      </c>
      <c r="C35" s="115">
        <v>41960</v>
      </c>
      <c r="D35" s="115"/>
      <c r="E35" s="59"/>
      <c r="F35" s="60">
        <v>100663</v>
      </c>
      <c r="G35" s="58"/>
      <c r="H35" s="59"/>
      <c r="I35" s="56">
        <f>F35</f>
        <v>100663</v>
      </c>
      <c r="J35" s="56"/>
      <c r="K35" s="57"/>
    </row>
    <row r="36" spans="1:11" ht="47.25">
      <c r="A36" s="116" t="s">
        <v>334</v>
      </c>
      <c r="B36" s="114">
        <v>1272</v>
      </c>
      <c r="C36" s="115"/>
      <c r="D36" s="115"/>
      <c r="E36" s="59"/>
      <c r="F36" s="60">
        <v>1694597</v>
      </c>
      <c r="G36" s="58"/>
      <c r="H36" s="59"/>
      <c r="I36" s="56">
        <f>F36</f>
        <v>1694597</v>
      </c>
      <c r="J36" s="56"/>
      <c r="K36" s="57"/>
    </row>
    <row r="37" spans="1:11" ht="18.75">
      <c r="A37" s="23" t="s">
        <v>157</v>
      </c>
      <c r="B37" s="4" t="s">
        <v>158</v>
      </c>
      <c r="C37" s="56">
        <f>C38+C39+C40+C41+C44</f>
        <v>13256000</v>
      </c>
      <c r="D37" s="56">
        <f>D38+D39+D40+D41+D44</f>
        <v>8894765.610000001</v>
      </c>
      <c r="E37" s="57">
        <f t="shared" si="0"/>
        <v>67.09992162039832</v>
      </c>
      <c r="F37" s="61">
        <f>F38+F39+F40+F41+F44</f>
        <v>7750000</v>
      </c>
      <c r="G37" s="56">
        <f>G38+G39+G40+G41+G44</f>
        <v>2295678.73</v>
      </c>
      <c r="H37" s="59">
        <f>G37/F37*100</f>
        <v>29.62166103225806</v>
      </c>
      <c r="I37" s="56">
        <f t="shared" si="1"/>
        <v>21006000</v>
      </c>
      <c r="J37" s="56">
        <f t="shared" si="1"/>
        <v>11190444.340000002</v>
      </c>
      <c r="K37" s="57">
        <f t="shared" si="2"/>
        <v>53.272609444920505</v>
      </c>
    </row>
    <row r="38" spans="1:11" ht="18.75">
      <c r="A38" s="24" t="s">
        <v>159</v>
      </c>
      <c r="B38" s="5" t="s">
        <v>160</v>
      </c>
      <c r="C38" s="58">
        <v>9251090</v>
      </c>
      <c r="D38" s="58">
        <v>6174294.9</v>
      </c>
      <c r="E38" s="59">
        <f t="shared" si="0"/>
        <v>66.74126940717257</v>
      </c>
      <c r="F38" s="60">
        <v>7750000</v>
      </c>
      <c r="G38" s="58">
        <v>2295678.73</v>
      </c>
      <c r="H38" s="59">
        <f>G38/F38*100</f>
        <v>29.62166103225806</v>
      </c>
      <c r="I38" s="56">
        <f t="shared" si="1"/>
        <v>17001090</v>
      </c>
      <c r="J38" s="56">
        <f t="shared" si="1"/>
        <v>8469973.63</v>
      </c>
      <c r="K38" s="57">
        <f t="shared" si="2"/>
        <v>49.820179941403765</v>
      </c>
    </row>
    <row r="39" spans="1:11" ht="32.25">
      <c r="A39" s="24" t="s">
        <v>161</v>
      </c>
      <c r="B39" s="5">
        <v>2080</v>
      </c>
      <c r="C39" s="58">
        <v>2037400</v>
      </c>
      <c r="D39" s="58">
        <v>1304174.85</v>
      </c>
      <c r="E39" s="59">
        <f t="shared" si="0"/>
        <v>64.01172327476196</v>
      </c>
      <c r="F39" s="60"/>
      <c r="G39" s="58"/>
      <c r="H39" s="59"/>
      <c r="I39" s="56">
        <f t="shared" si="1"/>
        <v>2037400</v>
      </c>
      <c r="J39" s="56">
        <f t="shared" si="1"/>
        <v>1304174.85</v>
      </c>
      <c r="K39" s="57">
        <f t="shared" si="2"/>
        <v>64.01172327476196</v>
      </c>
    </row>
    <row r="40" spans="1:11" ht="18.75">
      <c r="A40" s="24" t="s">
        <v>162</v>
      </c>
      <c r="B40" s="5">
        <v>2100</v>
      </c>
      <c r="C40" s="58">
        <v>367308</v>
      </c>
      <c r="D40" s="58">
        <v>330831.98</v>
      </c>
      <c r="E40" s="59">
        <f t="shared" si="0"/>
        <v>90.06936413037559</v>
      </c>
      <c r="F40" s="60"/>
      <c r="G40" s="58"/>
      <c r="H40" s="59"/>
      <c r="I40" s="56">
        <f t="shared" si="1"/>
        <v>367308</v>
      </c>
      <c r="J40" s="56">
        <f t="shared" si="1"/>
        <v>330831.98</v>
      </c>
      <c r="K40" s="57">
        <f t="shared" si="2"/>
        <v>90.06936413037559</v>
      </c>
    </row>
    <row r="41" spans="1:11" ht="18.75">
      <c r="A41" s="29" t="s">
        <v>163</v>
      </c>
      <c r="B41" s="5">
        <v>2110</v>
      </c>
      <c r="C41" s="58">
        <f>C42+C43</f>
        <v>1067910</v>
      </c>
      <c r="D41" s="58">
        <f>D42+D43</f>
        <v>608193.88</v>
      </c>
      <c r="E41" s="59">
        <f t="shared" si="0"/>
        <v>56.95179181766253</v>
      </c>
      <c r="F41" s="60"/>
      <c r="G41" s="58"/>
      <c r="H41" s="59"/>
      <c r="I41" s="56">
        <f t="shared" si="1"/>
        <v>1067910</v>
      </c>
      <c r="J41" s="56">
        <f t="shared" si="1"/>
        <v>608193.88</v>
      </c>
      <c r="K41" s="57">
        <f t="shared" si="2"/>
        <v>56.95179181766253</v>
      </c>
    </row>
    <row r="42" spans="1:11" ht="31.5">
      <c r="A42" s="28" t="s">
        <v>164</v>
      </c>
      <c r="B42" s="5">
        <v>2112</v>
      </c>
      <c r="C42" s="58">
        <v>234030</v>
      </c>
      <c r="D42" s="58">
        <v>115401.75</v>
      </c>
      <c r="E42" s="59">
        <f t="shared" si="0"/>
        <v>49.3106652993206</v>
      </c>
      <c r="F42" s="60"/>
      <c r="G42" s="58"/>
      <c r="H42" s="59"/>
      <c r="I42" s="56">
        <f t="shared" si="1"/>
        <v>234030</v>
      </c>
      <c r="J42" s="56">
        <f t="shared" si="1"/>
        <v>115401.75</v>
      </c>
      <c r="K42" s="57">
        <f t="shared" si="2"/>
        <v>49.3106652993206</v>
      </c>
    </row>
    <row r="43" spans="1:11" ht="31.5">
      <c r="A43" s="28" t="s">
        <v>165</v>
      </c>
      <c r="B43" s="5">
        <v>2113</v>
      </c>
      <c r="C43" s="58">
        <v>833880</v>
      </c>
      <c r="D43" s="58">
        <v>492792.13</v>
      </c>
      <c r="E43" s="59">
        <f t="shared" si="0"/>
        <v>59.09628843478678</v>
      </c>
      <c r="F43" s="60"/>
      <c r="G43" s="58"/>
      <c r="H43" s="59"/>
      <c r="I43" s="56">
        <f t="shared" si="1"/>
        <v>833880</v>
      </c>
      <c r="J43" s="56">
        <f t="shared" si="1"/>
        <v>492792.13</v>
      </c>
      <c r="K43" s="57">
        <f t="shared" si="2"/>
        <v>59.09628843478678</v>
      </c>
    </row>
    <row r="44" spans="1:11" ht="18.75">
      <c r="A44" s="27" t="s">
        <v>166</v>
      </c>
      <c r="B44" s="5" t="s">
        <v>167</v>
      </c>
      <c r="C44" s="58">
        <f>C45+C46</f>
        <v>532292</v>
      </c>
      <c r="D44" s="58">
        <f>D45+D46</f>
        <v>477270</v>
      </c>
      <c r="E44" s="59">
        <f t="shared" si="0"/>
        <v>89.66319238312805</v>
      </c>
      <c r="F44" s="60"/>
      <c r="G44" s="58"/>
      <c r="H44" s="59"/>
      <c r="I44" s="56">
        <f t="shared" si="1"/>
        <v>532292</v>
      </c>
      <c r="J44" s="56">
        <f t="shared" si="1"/>
        <v>477270</v>
      </c>
      <c r="K44" s="57">
        <f t="shared" si="2"/>
        <v>89.66319238312805</v>
      </c>
    </row>
    <row r="45" spans="1:11" ht="24" customHeight="1">
      <c r="A45" s="24" t="s">
        <v>168</v>
      </c>
      <c r="B45" s="5" t="s">
        <v>169</v>
      </c>
      <c r="C45" s="58">
        <v>149600</v>
      </c>
      <c r="D45" s="58">
        <v>134400</v>
      </c>
      <c r="E45" s="59">
        <f t="shared" si="0"/>
        <v>89.83957219251337</v>
      </c>
      <c r="F45" s="60"/>
      <c r="G45" s="58"/>
      <c r="H45" s="59"/>
      <c r="I45" s="56">
        <f t="shared" si="1"/>
        <v>149600</v>
      </c>
      <c r="J45" s="56">
        <f t="shared" si="1"/>
        <v>134400</v>
      </c>
      <c r="K45" s="57">
        <f t="shared" si="2"/>
        <v>89.83957219251337</v>
      </c>
    </row>
    <row r="46" spans="1:11" ht="18.75">
      <c r="A46" s="24" t="s">
        <v>170</v>
      </c>
      <c r="B46" s="5" t="s">
        <v>171</v>
      </c>
      <c r="C46" s="58">
        <v>382692</v>
      </c>
      <c r="D46" s="58">
        <v>342870</v>
      </c>
      <c r="E46" s="59">
        <f t="shared" si="0"/>
        <v>89.59424288984353</v>
      </c>
      <c r="F46" s="60"/>
      <c r="G46" s="58"/>
      <c r="H46" s="59"/>
      <c r="I46" s="56">
        <f t="shared" si="1"/>
        <v>382692</v>
      </c>
      <c r="J46" s="56">
        <f t="shared" si="1"/>
        <v>342870</v>
      </c>
      <c r="K46" s="57">
        <f t="shared" si="2"/>
        <v>89.59424288984353</v>
      </c>
    </row>
    <row r="47" spans="1:11" ht="18.75">
      <c r="A47" s="23" t="s">
        <v>172</v>
      </c>
      <c r="B47" s="4" t="s">
        <v>173</v>
      </c>
      <c r="C47" s="56">
        <f>C48+C53+C56+C58+C61+C63+C64+C65+C67</f>
        <v>19688515.13</v>
      </c>
      <c r="D47" s="56">
        <f>D48+D53+D56+D58+D61+D63+D64+D65+D67</f>
        <v>16634046.66</v>
      </c>
      <c r="E47" s="57">
        <f t="shared" si="0"/>
        <v>84.4860394507567</v>
      </c>
      <c r="F47" s="61">
        <f>F48+F53+F56+F58+F61+F63+F64+F65+F67</f>
        <v>792255.6</v>
      </c>
      <c r="G47" s="56">
        <f>G48+G53+G56+G58+G61+G63+G64+G65+G67</f>
        <v>1467641.03</v>
      </c>
      <c r="H47" s="57">
        <f>G47/F47*100</f>
        <v>185.24842613924093</v>
      </c>
      <c r="I47" s="56">
        <f t="shared" si="1"/>
        <v>20480770.73</v>
      </c>
      <c r="J47" s="56">
        <f t="shared" si="1"/>
        <v>18101687.69</v>
      </c>
      <c r="K47" s="57">
        <f t="shared" si="2"/>
        <v>88.38382074891769</v>
      </c>
    </row>
    <row r="48" spans="1:11" ht="45.75" customHeight="1">
      <c r="A48" s="27" t="s">
        <v>174</v>
      </c>
      <c r="B48" s="4" t="s">
        <v>175</v>
      </c>
      <c r="C48" s="56">
        <f>C49+C50+C51+C52</f>
        <v>578010</v>
      </c>
      <c r="D48" s="56">
        <f>D49+D50+D51+D52</f>
        <v>377328.97</v>
      </c>
      <c r="E48" s="57">
        <f t="shared" si="0"/>
        <v>65.28069929585992</v>
      </c>
      <c r="F48" s="60"/>
      <c r="G48" s="58"/>
      <c r="H48" s="59"/>
      <c r="I48" s="56">
        <f t="shared" si="1"/>
        <v>578010</v>
      </c>
      <c r="J48" s="56">
        <f t="shared" si="1"/>
        <v>377328.97</v>
      </c>
      <c r="K48" s="57">
        <f t="shared" si="2"/>
        <v>65.28069929585992</v>
      </c>
    </row>
    <row r="49" spans="1:11" ht="31.5">
      <c r="A49" s="28" t="s">
        <v>176</v>
      </c>
      <c r="B49" s="5">
        <v>3031</v>
      </c>
      <c r="C49" s="58">
        <v>69510</v>
      </c>
      <c r="D49" s="58">
        <v>69510</v>
      </c>
      <c r="E49" s="59">
        <f t="shared" si="0"/>
        <v>100</v>
      </c>
      <c r="F49" s="60"/>
      <c r="G49" s="58"/>
      <c r="H49" s="59"/>
      <c r="I49" s="56">
        <f t="shared" si="1"/>
        <v>69510</v>
      </c>
      <c r="J49" s="56">
        <f t="shared" si="1"/>
        <v>69510</v>
      </c>
      <c r="K49" s="57">
        <f t="shared" si="2"/>
        <v>100</v>
      </c>
    </row>
    <row r="50" spans="1:11" ht="31.5">
      <c r="A50" s="28" t="s">
        <v>177</v>
      </c>
      <c r="B50" s="5">
        <v>3032</v>
      </c>
      <c r="C50" s="58">
        <v>108500</v>
      </c>
      <c r="D50" s="58">
        <v>77818.97</v>
      </c>
      <c r="E50" s="59">
        <f t="shared" si="0"/>
        <v>71.72255299539171</v>
      </c>
      <c r="F50" s="60"/>
      <c r="G50" s="58"/>
      <c r="H50" s="59"/>
      <c r="I50" s="56">
        <f t="shared" si="1"/>
        <v>108500</v>
      </c>
      <c r="J50" s="56">
        <f t="shared" si="1"/>
        <v>77818.97</v>
      </c>
      <c r="K50" s="57">
        <f t="shared" si="2"/>
        <v>71.72255299539171</v>
      </c>
    </row>
    <row r="51" spans="1:11" ht="32.25">
      <c r="A51" s="24" t="s">
        <v>178</v>
      </c>
      <c r="B51" s="5" t="s">
        <v>179</v>
      </c>
      <c r="C51" s="58">
        <v>150000</v>
      </c>
      <c r="D51" s="58"/>
      <c r="E51" s="59"/>
      <c r="F51" s="60"/>
      <c r="G51" s="58"/>
      <c r="H51" s="59"/>
      <c r="I51" s="56">
        <f t="shared" si="1"/>
        <v>150000</v>
      </c>
      <c r="J51" s="56"/>
      <c r="K51" s="57"/>
    </row>
    <row r="52" spans="1:11" ht="32.25">
      <c r="A52" s="24" t="s">
        <v>180</v>
      </c>
      <c r="B52" s="5" t="s">
        <v>181</v>
      </c>
      <c r="C52" s="58">
        <v>250000</v>
      </c>
      <c r="D52" s="58">
        <v>230000</v>
      </c>
      <c r="E52" s="59">
        <f t="shared" si="0"/>
        <v>92</v>
      </c>
      <c r="F52" s="60"/>
      <c r="G52" s="58"/>
      <c r="H52" s="59"/>
      <c r="I52" s="56">
        <f t="shared" si="1"/>
        <v>250000</v>
      </c>
      <c r="J52" s="56">
        <f t="shared" si="1"/>
        <v>230000</v>
      </c>
      <c r="K52" s="57">
        <f t="shared" si="2"/>
        <v>92</v>
      </c>
    </row>
    <row r="53" spans="1:11" ht="47.25">
      <c r="A53" s="29" t="s">
        <v>182</v>
      </c>
      <c r="B53" s="5">
        <v>3100</v>
      </c>
      <c r="C53" s="58">
        <f>C54+C55</f>
        <v>10045855.129999999</v>
      </c>
      <c r="D53" s="58">
        <f>D54+D55</f>
        <v>8495110.7</v>
      </c>
      <c r="E53" s="59">
        <f t="shared" si="0"/>
        <v>84.56334070188807</v>
      </c>
      <c r="F53" s="60">
        <f>F54+F55</f>
        <v>60000</v>
      </c>
      <c r="G53" s="58">
        <f>G54+G55</f>
        <v>541899.76</v>
      </c>
      <c r="H53" s="59">
        <f>G53/F53*100</f>
        <v>903.1662666666667</v>
      </c>
      <c r="I53" s="56">
        <f t="shared" si="1"/>
        <v>10105855.129999999</v>
      </c>
      <c r="J53" s="56">
        <f t="shared" si="1"/>
        <v>9037010.459999999</v>
      </c>
      <c r="K53" s="57">
        <f t="shared" si="2"/>
        <v>89.42351086325141</v>
      </c>
    </row>
    <row r="54" spans="1:11" ht="48">
      <c r="A54" s="24" t="s">
        <v>183</v>
      </c>
      <c r="B54" s="5">
        <v>3104</v>
      </c>
      <c r="C54" s="58">
        <v>8754000</v>
      </c>
      <c r="D54" s="58">
        <v>7495701.81</v>
      </c>
      <c r="E54" s="59">
        <f t="shared" si="0"/>
        <v>85.6260202193283</v>
      </c>
      <c r="F54" s="60">
        <v>60000</v>
      </c>
      <c r="G54" s="58">
        <v>519952.59</v>
      </c>
      <c r="H54" s="59">
        <f>G54/F54*100</f>
        <v>866.5876500000002</v>
      </c>
      <c r="I54" s="56">
        <f t="shared" si="1"/>
        <v>8814000</v>
      </c>
      <c r="J54" s="56">
        <f t="shared" si="1"/>
        <v>8015654.399999999</v>
      </c>
      <c r="K54" s="57">
        <f t="shared" si="2"/>
        <v>90.94230088495576</v>
      </c>
    </row>
    <row r="55" spans="1:11" ht="32.25">
      <c r="A55" s="24" t="s">
        <v>184</v>
      </c>
      <c r="B55" s="5" t="s">
        <v>185</v>
      </c>
      <c r="C55" s="58">
        <v>1291855.13</v>
      </c>
      <c r="D55" s="58">
        <v>999408.89</v>
      </c>
      <c r="E55" s="59">
        <f t="shared" si="0"/>
        <v>77.36230377472744</v>
      </c>
      <c r="F55" s="60"/>
      <c r="G55" s="58">
        <v>21947.17</v>
      </c>
      <c r="H55" s="58"/>
      <c r="I55" s="56">
        <f t="shared" si="1"/>
        <v>1291855.13</v>
      </c>
      <c r="J55" s="56">
        <f t="shared" si="1"/>
        <v>1021356.06</v>
      </c>
      <c r="K55" s="57">
        <f t="shared" si="2"/>
        <v>79.06119163686722</v>
      </c>
    </row>
    <row r="56" spans="1:11" ht="18.75">
      <c r="A56" s="29" t="s">
        <v>186</v>
      </c>
      <c r="B56" s="5">
        <v>3110</v>
      </c>
      <c r="C56" s="58">
        <f>C57</f>
        <v>50000</v>
      </c>
      <c r="D56" s="58">
        <f>D57</f>
        <v>49994</v>
      </c>
      <c r="E56" s="59">
        <f t="shared" si="0"/>
        <v>99.988</v>
      </c>
      <c r="F56" s="60"/>
      <c r="G56" s="58"/>
      <c r="H56" s="59"/>
      <c r="I56" s="56">
        <f t="shared" si="1"/>
        <v>50000</v>
      </c>
      <c r="J56" s="56">
        <f t="shared" si="1"/>
        <v>49994</v>
      </c>
      <c r="K56" s="57">
        <f t="shared" si="2"/>
        <v>99.988</v>
      </c>
    </row>
    <row r="57" spans="1:11" ht="31.5">
      <c r="A57" s="28" t="s">
        <v>187</v>
      </c>
      <c r="B57" s="5">
        <v>3112</v>
      </c>
      <c r="C57" s="58">
        <v>50000</v>
      </c>
      <c r="D57" s="58">
        <v>49994</v>
      </c>
      <c r="E57" s="59">
        <f t="shared" si="0"/>
        <v>99.988</v>
      </c>
      <c r="F57" s="60"/>
      <c r="G57" s="58"/>
      <c r="H57" s="59"/>
      <c r="I57" s="56">
        <f t="shared" si="1"/>
        <v>50000</v>
      </c>
      <c r="J57" s="56">
        <f t="shared" si="1"/>
        <v>49994</v>
      </c>
      <c r="K57" s="57">
        <f t="shared" si="2"/>
        <v>99.988</v>
      </c>
    </row>
    <row r="58" spans="1:11" ht="31.5">
      <c r="A58" s="29" t="s">
        <v>188</v>
      </c>
      <c r="B58" s="5">
        <v>3120</v>
      </c>
      <c r="C58" s="58">
        <f>C59+C60</f>
        <v>2043900</v>
      </c>
      <c r="D58" s="58">
        <f>D59</f>
        <v>1840196.36</v>
      </c>
      <c r="E58" s="59">
        <f t="shared" si="0"/>
        <v>90.03358089926122</v>
      </c>
      <c r="F58" s="58"/>
      <c r="G58" s="58">
        <f>G59+G60</f>
        <v>32926.53</v>
      </c>
      <c r="H58" s="58"/>
      <c r="I58" s="56">
        <f t="shared" si="1"/>
        <v>2043900</v>
      </c>
      <c r="J58" s="56">
        <f t="shared" si="1"/>
        <v>1873122.8900000001</v>
      </c>
      <c r="K58" s="57">
        <f t="shared" si="2"/>
        <v>91.6445466999364</v>
      </c>
    </row>
    <row r="59" spans="1:11" ht="25.5" customHeight="1">
      <c r="A59" s="24" t="s">
        <v>189</v>
      </c>
      <c r="B59" s="5" t="s">
        <v>190</v>
      </c>
      <c r="C59" s="58">
        <v>2043900</v>
      </c>
      <c r="D59" s="58">
        <v>1840196.36</v>
      </c>
      <c r="E59" s="59">
        <f t="shared" si="0"/>
        <v>90.03358089926122</v>
      </c>
      <c r="F59" s="60"/>
      <c r="G59" s="58">
        <v>32926.53</v>
      </c>
      <c r="H59" s="58"/>
      <c r="I59" s="56">
        <f t="shared" si="1"/>
        <v>2043900</v>
      </c>
      <c r="J59" s="56">
        <f t="shared" si="1"/>
        <v>1873122.8900000001</v>
      </c>
      <c r="K59" s="57">
        <f t="shared" si="2"/>
        <v>91.6445466999364</v>
      </c>
    </row>
    <row r="60" spans="1:11" ht="18.75" hidden="1">
      <c r="A60" s="24" t="s">
        <v>191</v>
      </c>
      <c r="B60" s="5">
        <v>3123</v>
      </c>
      <c r="C60" s="58"/>
      <c r="D60" s="58"/>
      <c r="E60" s="59"/>
      <c r="F60" s="60"/>
      <c r="G60" s="58"/>
      <c r="H60" s="59"/>
      <c r="I60" s="56">
        <f t="shared" si="1"/>
        <v>0</v>
      </c>
      <c r="J60" s="56">
        <f t="shared" si="1"/>
        <v>0</v>
      </c>
      <c r="K60" s="57"/>
    </row>
    <row r="61" spans="1:11" ht="18.75">
      <c r="A61" s="27" t="s">
        <v>192</v>
      </c>
      <c r="B61" s="5" t="s">
        <v>193</v>
      </c>
      <c r="C61" s="58">
        <f>C62</f>
        <v>302500</v>
      </c>
      <c r="D61" s="58">
        <f>D62</f>
        <v>202608.8</v>
      </c>
      <c r="E61" s="59">
        <f t="shared" si="0"/>
        <v>66.97811570247933</v>
      </c>
      <c r="F61" s="60"/>
      <c r="G61" s="58">
        <f>G62</f>
        <v>160559.14</v>
      </c>
      <c r="H61" s="59"/>
      <c r="I61" s="56">
        <f t="shared" si="1"/>
        <v>302500</v>
      </c>
      <c r="J61" s="56">
        <f t="shared" si="1"/>
        <v>363167.94</v>
      </c>
      <c r="K61" s="57">
        <f t="shared" si="2"/>
        <v>120.0555173553719</v>
      </c>
    </row>
    <row r="62" spans="1:11" ht="18.75">
      <c r="A62" s="24" t="s">
        <v>194</v>
      </c>
      <c r="B62" s="5" t="s">
        <v>195</v>
      </c>
      <c r="C62" s="58">
        <v>302500</v>
      </c>
      <c r="D62" s="58">
        <v>202608.8</v>
      </c>
      <c r="E62" s="59">
        <f t="shared" si="0"/>
        <v>66.97811570247933</v>
      </c>
      <c r="F62" s="60"/>
      <c r="G62" s="58">
        <v>160559.14</v>
      </c>
      <c r="H62" s="59"/>
      <c r="I62" s="56">
        <f t="shared" si="1"/>
        <v>302500</v>
      </c>
      <c r="J62" s="56">
        <f t="shared" si="1"/>
        <v>363167.94</v>
      </c>
      <c r="K62" s="57">
        <f t="shared" si="2"/>
        <v>120.0555173553719</v>
      </c>
    </row>
    <row r="63" spans="1:11" ht="63">
      <c r="A63" s="28" t="s">
        <v>196</v>
      </c>
      <c r="B63" s="5">
        <v>3160</v>
      </c>
      <c r="C63" s="58">
        <v>625700</v>
      </c>
      <c r="D63" s="58">
        <v>506087.67</v>
      </c>
      <c r="E63" s="59">
        <f t="shared" si="0"/>
        <v>80.88343774972031</v>
      </c>
      <c r="F63" s="60"/>
      <c r="G63" s="58"/>
      <c r="H63" s="59"/>
      <c r="I63" s="56">
        <f t="shared" si="1"/>
        <v>625700</v>
      </c>
      <c r="J63" s="56">
        <f t="shared" si="1"/>
        <v>506087.67</v>
      </c>
      <c r="K63" s="57">
        <f t="shared" si="2"/>
        <v>80.88343774972031</v>
      </c>
    </row>
    <row r="64" spans="1:11" ht="63">
      <c r="A64" s="28" t="s">
        <v>197</v>
      </c>
      <c r="B64" s="5">
        <v>3180</v>
      </c>
      <c r="C64" s="58">
        <v>270000</v>
      </c>
      <c r="D64" s="58">
        <v>154320.25</v>
      </c>
      <c r="E64" s="59">
        <f t="shared" si="0"/>
        <v>57.15564814814815</v>
      </c>
      <c r="F64" s="60"/>
      <c r="G64" s="58"/>
      <c r="H64" s="59"/>
      <c r="I64" s="56">
        <f t="shared" si="1"/>
        <v>270000</v>
      </c>
      <c r="J64" s="56">
        <f t="shared" si="1"/>
        <v>154320.25</v>
      </c>
      <c r="K64" s="57">
        <f t="shared" si="2"/>
        <v>57.15564814814815</v>
      </c>
    </row>
    <row r="65" spans="1:11" ht="18.75">
      <c r="A65" s="27" t="s">
        <v>198</v>
      </c>
      <c r="B65" s="5" t="s">
        <v>199</v>
      </c>
      <c r="C65" s="58">
        <v>154000</v>
      </c>
      <c r="D65" s="58">
        <v>95210.42</v>
      </c>
      <c r="E65" s="59">
        <f t="shared" si="0"/>
        <v>61.82494805194805</v>
      </c>
      <c r="F65" s="60"/>
      <c r="G65" s="58"/>
      <c r="H65" s="59"/>
      <c r="I65" s="56">
        <f t="shared" si="1"/>
        <v>154000</v>
      </c>
      <c r="J65" s="56">
        <f t="shared" si="1"/>
        <v>95210.42</v>
      </c>
      <c r="K65" s="57">
        <f t="shared" si="2"/>
        <v>61.82494805194805</v>
      </c>
    </row>
    <row r="66" spans="1:11" ht="48">
      <c r="A66" s="24" t="s">
        <v>200</v>
      </c>
      <c r="B66" s="5" t="s">
        <v>201</v>
      </c>
      <c r="C66" s="58">
        <v>154000</v>
      </c>
      <c r="D66" s="58">
        <v>95210.42</v>
      </c>
      <c r="E66" s="59">
        <f t="shared" si="0"/>
        <v>61.82494805194805</v>
      </c>
      <c r="F66" s="60"/>
      <c r="G66" s="58"/>
      <c r="H66" s="59"/>
      <c r="I66" s="56">
        <f t="shared" si="1"/>
        <v>154000</v>
      </c>
      <c r="J66" s="56">
        <f t="shared" si="1"/>
        <v>95210.42</v>
      </c>
      <c r="K66" s="57">
        <f t="shared" si="2"/>
        <v>61.82494805194805</v>
      </c>
    </row>
    <row r="67" spans="1:11" ht="18.75">
      <c r="A67" s="27" t="s">
        <v>202</v>
      </c>
      <c r="B67" s="5" t="s">
        <v>203</v>
      </c>
      <c r="C67" s="58">
        <f>C68</f>
        <v>5618550</v>
      </c>
      <c r="D67" s="58">
        <f>D68</f>
        <v>4913189.49</v>
      </c>
      <c r="E67" s="59">
        <f t="shared" si="0"/>
        <v>87.44586218864299</v>
      </c>
      <c r="F67" s="58">
        <f>F68</f>
        <v>732255.6</v>
      </c>
      <c r="G67" s="58">
        <f>G68</f>
        <v>732255.6</v>
      </c>
      <c r="H67" s="57">
        <f aca="true" t="shared" si="4" ref="H67:H72">G67/F67*100</f>
        <v>100</v>
      </c>
      <c r="I67" s="56">
        <f t="shared" si="1"/>
        <v>6350805.6</v>
      </c>
      <c r="J67" s="56">
        <f t="shared" si="1"/>
        <v>5645445.09</v>
      </c>
      <c r="K67" s="57">
        <f t="shared" si="2"/>
        <v>88.89336952779661</v>
      </c>
    </row>
    <row r="68" spans="1:11" ht="32.25">
      <c r="A68" s="24" t="s">
        <v>204</v>
      </c>
      <c r="B68" s="5" t="s">
        <v>205</v>
      </c>
      <c r="C68" s="58">
        <v>5618550</v>
      </c>
      <c r="D68" s="58">
        <v>4913189.49</v>
      </c>
      <c r="E68" s="59">
        <f t="shared" si="0"/>
        <v>87.44586218864299</v>
      </c>
      <c r="F68" s="60">
        <v>732255.6</v>
      </c>
      <c r="G68" s="58">
        <v>732255.6</v>
      </c>
      <c r="H68" s="57">
        <f t="shared" si="4"/>
        <v>100</v>
      </c>
      <c r="I68" s="56">
        <f t="shared" si="1"/>
        <v>6350805.6</v>
      </c>
      <c r="J68" s="56">
        <f t="shared" si="1"/>
        <v>5645445.09</v>
      </c>
      <c r="K68" s="57">
        <f t="shared" si="2"/>
        <v>88.89336952779661</v>
      </c>
    </row>
    <row r="69" spans="1:11" ht="24.75" customHeight="1">
      <c r="A69" s="23" t="s">
        <v>206</v>
      </c>
      <c r="B69" s="4" t="s">
        <v>207</v>
      </c>
      <c r="C69" s="56">
        <f>C70+C71+C72+C73</f>
        <v>16364568.940000001</v>
      </c>
      <c r="D69" s="56">
        <f>D70+D71+D72+D73</f>
        <v>13079955.47</v>
      </c>
      <c r="E69" s="57">
        <f t="shared" si="0"/>
        <v>79.92850601783098</v>
      </c>
      <c r="F69" s="61">
        <f>F70+F71+F72+F73</f>
        <v>4651490.81</v>
      </c>
      <c r="G69" s="56">
        <f>G70+G71+G72+G73</f>
        <v>2474237.63</v>
      </c>
      <c r="H69" s="57">
        <f t="shared" si="4"/>
        <v>53.19235769918678</v>
      </c>
      <c r="I69" s="56">
        <f t="shared" si="1"/>
        <v>21016059.75</v>
      </c>
      <c r="J69" s="56">
        <f t="shared" si="1"/>
        <v>15554193.100000001</v>
      </c>
      <c r="K69" s="57">
        <f t="shared" si="2"/>
        <v>74.0109862887119</v>
      </c>
    </row>
    <row r="70" spans="1:11" ht="18.75">
      <c r="A70" s="24" t="s">
        <v>208</v>
      </c>
      <c r="B70" s="5" t="s">
        <v>209</v>
      </c>
      <c r="C70" s="58">
        <v>4993372</v>
      </c>
      <c r="D70" s="58">
        <v>4001887.95</v>
      </c>
      <c r="E70" s="59">
        <f t="shared" si="0"/>
        <v>80.1439978835945</v>
      </c>
      <c r="F70" s="60">
        <v>200</v>
      </c>
      <c r="G70" s="58">
        <v>163777.51</v>
      </c>
      <c r="H70" s="59">
        <f t="shared" si="4"/>
        <v>81888.755</v>
      </c>
      <c r="I70" s="56">
        <f t="shared" si="1"/>
        <v>4993572</v>
      </c>
      <c r="J70" s="56">
        <f t="shared" si="1"/>
        <v>4165665.46</v>
      </c>
      <c r="K70" s="57">
        <f t="shared" si="2"/>
        <v>83.42055466507742</v>
      </c>
    </row>
    <row r="71" spans="1:11" ht="18.75">
      <c r="A71" s="24" t="s">
        <v>210</v>
      </c>
      <c r="B71" s="5" t="s">
        <v>211</v>
      </c>
      <c r="C71" s="58">
        <v>1562320</v>
      </c>
      <c r="D71" s="58">
        <v>949541.59</v>
      </c>
      <c r="E71" s="59">
        <f t="shared" si="0"/>
        <v>60.777663346817555</v>
      </c>
      <c r="F71" s="60">
        <v>8500</v>
      </c>
      <c r="G71" s="58">
        <v>116681.24</v>
      </c>
      <c r="H71" s="59">
        <f t="shared" si="4"/>
        <v>1372.7204705882355</v>
      </c>
      <c r="I71" s="56">
        <f t="shared" si="1"/>
        <v>1570820</v>
      </c>
      <c r="J71" s="56">
        <f t="shared" si="1"/>
        <v>1066222.83</v>
      </c>
      <c r="K71" s="57">
        <f t="shared" si="2"/>
        <v>67.8768305725672</v>
      </c>
    </row>
    <row r="72" spans="1:11" ht="39" customHeight="1">
      <c r="A72" s="28" t="s">
        <v>212</v>
      </c>
      <c r="B72" s="5">
        <v>4060</v>
      </c>
      <c r="C72" s="58">
        <v>7853776.94</v>
      </c>
      <c r="D72" s="58">
        <v>6468131.95</v>
      </c>
      <c r="E72" s="59">
        <f t="shared" si="0"/>
        <v>82.3569602169017</v>
      </c>
      <c r="F72" s="60">
        <v>4642790.81</v>
      </c>
      <c r="G72" s="58">
        <v>2193778.88</v>
      </c>
      <c r="H72" s="59">
        <f t="shared" si="4"/>
        <v>47.25129711368581</v>
      </c>
      <c r="I72" s="56">
        <f t="shared" si="1"/>
        <v>12496567.75</v>
      </c>
      <c r="J72" s="56">
        <f t="shared" si="1"/>
        <v>8661910.83</v>
      </c>
      <c r="K72" s="57">
        <f t="shared" si="2"/>
        <v>69.3143189657016</v>
      </c>
    </row>
    <row r="73" spans="1:11" ht="24" customHeight="1">
      <c r="A73" s="27" t="s">
        <v>213</v>
      </c>
      <c r="B73" s="5" t="s">
        <v>214</v>
      </c>
      <c r="C73" s="58">
        <f>C74+C75</f>
        <v>1955100</v>
      </c>
      <c r="D73" s="58">
        <v>1660393.98</v>
      </c>
      <c r="E73" s="59">
        <f t="shared" si="0"/>
        <v>84.92629430719656</v>
      </c>
      <c r="F73" s="60"/>
      <c r="G73" s="58"/>
      <c r="H73" s="59"/>
      <c r="I73" s="56">
        <f t="shared" si="1"/>
        <v>1955100</v>
      </c>
      <c r="J73" s="56">
        <f t="shared" si="1"/>
        <v>1660393.98</v>
      </c>
      <c r="K73" s="57">
        <f t="shared" si="2"/>
        <v>84.92629430719656</v>
      </c>
    </row>
    <row r="74" spans="1:11" ht="32.25">
      <c r="A74" s="24" t="s">
        <v>215</v>
      </c>
      <c r="B74" s="5" t="s">
        <v>216</v>
      </c>
      <c r="C74" s="58">
        <v>1474000</v>
      </c>
      <c r="D74" s="58">
        <v>1269512.98</v>
      </c>
      <c r="E74" s="59">
        <f t="shared" si="0"/>
        <v>86.12706784260516</v>
      </c>
      <c r="F74" s="60"/>
      <c r="G74" s="58"/>
      <c r="H74" s="59"/>
      <c r="I74" s="56">
        <f t="shared" si="1"/>
        <v>1474000</v>
      </c>
      <c r="J74" s="56">
        <f t="shared" si="1"/>
        <v>1269512.98</v>
      </c>
      <c r="K74" s="57">
        <f t="shared" si="2"/>
        <v>86.12706784260516</v>
      </c>
    </row>
    <row r="75" spans="1:11" ht="18.75">
      <c r="A75" s="24" t="s">
        <v>217</v>
      </c>
      <c r="B75" s="5" t="s">
        <v>218</v>
      </c>
      <c r="C75" s="58">
        <v>481100</v>
      </c>
      <c r="D75" s="58">
        <v>390881</v>
      </c>
      <c r="E75" s="59">
        <f t="shared" si="0"/>
        <v>81.24734982332156</v>
      </c>
      <c r="F75" s="60"/>
      <c r="G75" s="58"/>
      <c r="H75" s="59"/>
      <c r="I75" s="56">
        <f t="shared" si="1"/>
        <v>481100</v>
      </c>
      <c r="J75" s="56">
        <f t="shared" si="1"/>
        <v>390881</v>
      </c>
      <c r="K75" s="57">
        <f t="shared" si="2"/>
        <v>81.24734982332156</v>
      </c>
    </row>
    <row r="76" spans="1:11" ht="25.5" customHeight="1">
      <c r="A76" s="23" t="s">
        <v>219</v>
      </c>
      <c r="B76" s="4" t="s">
        <v>220</v>
      </c>
      <c r="C76" s="56">
        <f>C77+C80+C82+C85</f>
        <v>6010984</v>
      </c>
      <c r="D76" s="56">
        <f>D77+D80+D82+D85</f>
        <v>5042727.39</v>
      </c>
      <c r="E76" s="57">
        <f aca="true" t="shared" si="5" ref="E76:E88">D76/C76*100</f>
        <v>83.89187843454582</v>
      </c>
      <c r="F76" s="61"/>
      <c r="G76" s="56"/>
      <c r="H76" s="59"/>
      <c r="I76" s="56">
        <f aca="true" t="shared" si="6" ref="I76:J140">C76+F76</f>
        <v>6010984</v>
      </c>
      <c r="J76" s="56">
        <f t="shared" si="6"/>
        <v>5042727.39</v>
      </c>
      <c r="K76" s="57">
        <f aca="true" t="shared" si="7" ref="K76:K139">J76/I76*100</f>
        <v>83.89187843454582</v>
      </c>
    </row>
    <row r="77" spans="1:11" ht="18.75">
      <c r="A77" s="27" t="s">
        <v>221</v>
      </c>
      <c r="B77" s="5" t="s">
        <v>222</v>
      </c>
      <c r="C77" s="58">
        <f>C78+C79</f>
        <v>940000</v>
      </c>
      <c r="D77" s="58">
        <f>D78+D79</f>
        <v>663880</v>
      </c>
      <c r="E77" s="59">
        <f t="shared" si="5"/>
        <v>70.62553191489361</v>
      </c>
      <c r="F77" s="60"/>
      <c r="G77" s="58"/>
      <c r="H77" s="59"/>
      <c r="I77" s="56">
        <f t="shared" si="6"/>
        <v>940000</v>
      </c>
      <c r="J77" s="56">
        <f t="shared" si="6"/>
        <v>663880</v>
      </c>
      <c r="K77" s="57">
        <f t="shared" si="7"/>
        <v>70.62553191489361</v>
      </c>
    </row>
    <row r="78" spans="1:11" ht="32.25">
      <c r="A78" s="24" t="s">
        <v>223</v>
      </c>
      <c r="B78" s="5" t="s">
        <v>224</v>
      </c>
      <c r="C78" s="58">
        <v>640000</v>
      </c>
      <c r="D78" s="58">
        <v>427580</v>
      </c>
      <c r="E78" s="59">
        <f t="shared" si="5"/>
        <v>66.809375</v>
      </c>
      <c r="F78" s="60"/>
      <c r="G78" s="58"/>
      <c r="H78" s="59"/>
      <c r="I78" s="56">
        <f t="shared" si="6"/>
        <v>640000</v>
      </c>
      <c r="J78" s="56">
        <f t="shared" si="6"/>
        <v>427580</v>
      </c>
      <c r="K78" s="57">
        <f t="shared" si="7"/>
        <v>66.809375</v>
      </c>
    </row>
    <row r="79" spans="1:11" ht="32.25">
      <c r="A79" s="24" t="s">
        <v>225</v>
      </c>
      <c r="B79" s="5" t="s">
        <v>226</v>
      </c>
      <c r="C79" s="58">
        <v>300000</v>
      </c>
      <c r="D79" s="58">
        <v>236300</v>
      </c>
      <c r="E79" s="59">
        <f t="shared" si="5"/>
        <v>78.76666666666667</v>
      </c>
      <c r="F79" s="60"/>
      <c r="G79" s="58"/>
      <c r="H79" s="59"/>
      <c r="I79" s="56">
        <f t="shared" si="6"/>
        <v>300000</v>
      </c>
      <c r="J79" s="56">
        <f t="shared" si="6"/>
        <v>236300</v>
      </c>
      <c r="K79" s="57">
        <f t="shared" si="7"/>
        <v>78.76666666666667</v>
      </c>
    </row>
    <row r="80" spans="1:11" ht="18.75">
      <c r="A80" s="27" t="s">
        <v>227</v>
      </c>
      <c r="B80" s="5" t="s">
        <v>228</v>
      </c>
      <c r="C80" s="58">
        <f>C81</f>
        <v>1844520</v>
      </c>
      <c r="D80" s="58">
        <f>D81</f>
        <v>1370408.39</v>
      </c>
      <c r="E80" s="59">
        <f t="shared" si="5"/>
        <v>74.29620660117536</v>
      </c>
      <c r="F80" s="60"/>
      <c r="G80" s="58"/>
      <c r="H80" s="59"/>
      <c r="I80" s="56">
        <f t="shared" si="6"/>
        <v>1844520</v>
      </c>
      <c r="J80" s="56">
        <f t="shared" si="6"/>
        <v>1370408.39</v>
      </c>
      <c r="K80" s="57">
        <f t="shared" si="7"/>
        <v>74.29620660117536</v>
      </c>
    </row>
    <row r="81" spans="1:11" ht="32.25">
      <c r="A81" s="24" t="s">
        <v>229</v>
      </c>
      <c r="B81" s="5" t="s">
        <v>230</v>
      </c>
      <c r="C81" s="58">
        <v>1844520</v>
      </c>
      <c r="D81" s="58">
        <v>1370408.39</v>
      </c>
      <c r="E81" s="59">
        <f t="shared" si="5"/>
        <v>74.29620660117536</v>
      </c>
      <c r="F81" s="60"/>
      <c r="G81" s="58"/>
      <c r="H81" s="59"/>
      <c r="I81" s="56">
        <f t="shared" si="6"/>
        <v>1844520</v>
      </c>
      <c r="J81" s="56">
        <f t="shared" si="6"/>
        <v>1370408.39</v>
      </c>
      <c r="K81" s="57">
        <f t="shared" si="7"/>
        <v>74.29620660117536</v>
      </c>
    </row>
    <row r="82" spans="1:11" ht="18.75">
      <c r="A82" s="27" t="s">
        <v>231</v>
      </c>
      <c r="B82" s="4" t="s">
        <v>232</v>
      </c>
      <c r="C82" s="58">
        <f>C83+C84</f>
        <v>1831464</v>
      </c>
      <c r="D82" s="58">
        <f>D83+D84</f>
        <v>1633439</v>
      </c>
      <c r="E82" s="59">
        <f t="shared" si="5"/>
        <v>89.18761165930643</v>
      </c>
      <c r="F82" s="60"/>
      <c r="G82" s="58"/>
      <c r="H82" s="59"/>
      <c r="I82" s="56">
        <f t="shared" si="6"/>
        <v>1831464</v>
      </c>
      <c r="J82" s="56">
        <f t="shared" si="6"/>
        <v>1633439</v>
      </c>
      <c r="K82" s="57">
        <f t="shared" si="7"/>
        <v>89.18761165930643</v>
      </c>
    </row>
    <row r="83" spans="1:11" ht="18.75">
      <c r="A83" s="24" t="s">
        <v>233</v>
      </c>
      <c r="B83" s="5" t="s">
        <v>234</v>
      </c>
      <c r="C83" s="58">
        <v>1753000</v>
      </c>
      <c r="D83" s="58">
        <v>1564783</v>
      </c>
      <c r="E83" s="59">
        <f t="shared" si="5"/>
        <v>89.26314888762123</v>
      </c>
      <c r="F83" s="60"/>
      <c r="G83" s="58"/>
      <c r="H83" s="59"/>
      <c r="I83" s="56">
        <f t="shared" si="6"/>
        <v>1753000</v>
      </c>
      <c r="J83" s="56">
        <f t="shared" si="6"/>
        <v>1564783</v>
      </c>
      <c r="K83" s="57">
        <f t="shared" si="7"/>
        <v>89.26314888762123</v>
      </c>
    </row>
    <row r="84" spans="1:11" ht="32.25">
      <c r="A84" s="24" t="s">
        <v>319</v>
      </c>
      <c r="B84" s="5">
        <v>5049</v>
      </c>
      <c r="C84" s="58">
        <v>78464</v>
      </c>
      <c r="D84" s="58">
        <v>68656</v>
      </c>
      <c r="E84" s="59">
        <f t="shared" si="5"/>
        <v>87.5</v>
      </c>
      <c r="F84" s="60"/>
      <c r="G84" s="58"/>
      <c r="H84" s="59"/>
      <c r="I84" s="56">
        <f t="shared" si="6"/>
        <v>78464</v>
      </c>
      <c r="J84" s="56">
        <f t="shared" si="6"/>
        <v>68656</v>
      </c>
      <c r="K84" s="57">
        <f t="shared" si="7"/>
        <v>87.5</v>
      </c>
    </row>
    <row r="85" spans="1:11" ht="18.75">
      <c r="A85" s="27" t="s">
        <v>235</v>
      </c>
      <c r="B85" s="5" t="s">
        <v>236</v>
      </c>
      <c r="C85" s="58">
        <f>C86</f>
        <v>1395000</v>
      </c>
      <c r="D85" s="58">
        <f>D86</f>
        <v>1375000</v>
      </c>
      <c r="E85" s="59">
        <f t="shared" si="5"/>
        <v>98.56630824372759</v>
      </c>
      <c r="F85" s="60"/>
      <c r="G85" s="58"/>
      <c r="H85" s="59"/>
      <c r="I85" s="56">
        <f t="shared" si="6"/>
        <v>1395000</v>
      </c>
      <c r="J85" s="56">
        <f t="shared" si="6"/>
        <v>1375000</v>
      </c>
      <c r="K85" s="57">
        <f t="shared" si="7"/>
        <v>98.56630824372759</v>
      </c>
    </row>
    <row r="86" spans="1:11" ht="32.25">
      <c r="A86" s="24" t="s">
        <v>237</v>
      </c>
      <c r="B86" s="5" t="s">
        <v>238</v>
      </c>
      <c r="C86" s="58">
        <v>1395000</v>
      </c>
      <c r="D86" s="58">
        <v>1375000</v>
      </c>
      <c r="E86" s="59">
        <f t="shared" si="5"/>
        <v>98.56630824372759</v>
      </c>
      <c r="F86" s="60"/>
      <c r="G86" s="58"/>
      <c r="H86" s="59"/>
      <c r="I86" s="56">
        <f t="shared" si="6"/>
        <v>1395000</v>
      </c>
      <c r="J86" s="56">
        <f t="shared" si="6"/>
        <v>1375000</v>
      </c>
      <c r="K86" s="57">
        <f t="shared" si="7"/>
        <v>98.56630824372759</v>
      </c>
    </row>
    <row r="87" spans="1:11" ht="18.75">
      <c r="A87" s="33" t="s">
        <v>239</v>
      </c>
      <c r="B87" s="4">
        <v>6000</v>
      </c>
      <c r="C87" s="56">
        <f>C88+C91+C93+C92+C97</f>
        <v>33741846.1</v>
      </c>
      <c r="D87" s="56">
        <f>D88+D91+D93+D92+D97</f>
        <v>29494229.919999998</v>
      </c>
      <c r="E87" s="57">
        <f t="shared" si="5"/>
        <v>87.41142921637591</v>
      </c>
      <c r="F87" s="56">
        <f>F88+F91+F93+F92+F97</f>
        <v>2019522.9</v>
      </c>
      <c r="G87" s="56">
        <f>G88+G91+G93+G92+G97</f>
        <v>1067829.78</v>
      </c>
      <c r="H87" s="57">
        <f>G87/F87*100</f>
        <v>52.87534892523378</v>
      </c>
      <c r="I87" s="56">
        <f>C87+F87</f>
        <v>35761369</v>
      </c>
      <c r="J87" s="56">
        <f t="shared" si="6"/>
        <v>30562059.7</v>
      </c>
      <c r="K87" s="57">
        <f t="shared" si="7"/>
        <v>85.461101055723</v>
      </c>
    </row>
    <row r="88" spans="1:11" ht="31.5">
      <c r="A88" s="29" t="s">
        <v>240</v>
      </c>
      <c r="B88" s="5">
        <v>6010</v>
      </c>
      <c r="C88" s="58">
        <f>C90</f>
        <v>706050</v>
      </c>
      <c r="D88" s="58">
        <f>D90</f>
        <v>202566.66</v>
      </c>
      <c r="E88" s="59">
        <f t="shared" si="5"/>
        <v>28.690129594221375</v>
      </c>
      <c r="F88" s="60">
        <f>F89+F90</f>
        <v>1059900</v>
      </c>
      <c r="G88" s="58">
        <f>G89+G90</f>
        <v>476385.78</v>
      </c>
      <c r="H88" s="59">
        <f>G88/F88*100</f>
        <v>44.946294933484296</v>
      </c>
      <c r="I88" s="56">
        <f t="shared" si="6"/>
        <v>1765950</v>
      </c>
      <c r="J88" s="56">
        <f t="shared" si="6"/>
        <v>678952.4400000001</v>
      </c>
      <c r="K88" s="57">
        <f t="shared" si="7"/>
        <v>38.44686655907586</v>
      </c>
    </row>
    <row r="89" spans="1:11" ht="18.75">
      <c r="A89" s="59" t="s">
        <v>335</v>
      </c>
      <c r="B89" s="5">
        <v>6011</v>
      </c>
      <c r="C89" s="58"/>
      <c r="D89" s="58"/>
      <c r="E89" s="59"/>
      <c r="F89" s="60">
        <v>579900</v>
      </c>
      <c r="G89" s="58">
        <v>169890</v>
      </c>
      <c r="H89" s="59">
        <f>G89/F89*100</f>
        <v>29.296430419037765</v>
      </c>
      <c r="I89" s="56">
        <f t="shared" si="6"/>
        <v>579900</v>
      </c>
      <c r="J89" s="56">
        <f t="shared" si="6"/>
        <v>169890</v>
      </c>
      <c r="K89" s="57">
        <f t="shared" si="7"/>
        <v>29.296430419037765</v>
      </c>
    </row>
    <row r="90" spans="1:11" ht="32.25">
      <c r="A90" s="24" t="s">
        <v>241</v>
      </c>
      <c r="B90" s="5">
        <v>6013</v>
      </c>
      <c r="C90" s="58">
        <v>706050</v>
      </c>
      <c r="D90" s="58">
        <v>202566.66</v>
      </c>
      <c r="E90" s="59">
        <f>D90/C90*100</f>
        <v>28.690129594221375</v>
      </c>
      <c r="F90" s="60">
        <v>480000</v>
      </c>
      <c r="G90" s="58">
        <v>306495.78</v>
      </c>
      <c r="H90" s="59">
        <f>G90/F90*100</f>
        <v>63.85328750000001</v>
      </c>
      <c r="I90" s="56">
        <f t="shared" si="6"/>
        <v>1186050</v>
      </c>
      <c r="J90" s="56">
        <f t="shared" si="6"/>
        <v>509062.44000000006</v>
      </c>
      <c r="K90" s="57">
        <f t="shared" si="7"/>
        <v>42.920824585810045</v>
      </c>
    </row>
    <row r="91" spans="1:11" ht="48">
      <c r="A91" s="24" t="s">
        <v>242</v>
      </c>
      <c r="B91" s="5">
        <v>6020</v>
      </c>
      <c r="C91" s="58">
        <v>7967642</v>
      </c>
      <c r="D91" s="58">
        <v>7360449.54</v>
      </c>
      <c r="E91" s="59">
        <f>D91/C91*100</f>
        <v>92.37927030356032</v>
      </c>
      <c r="F91" s="60"/>
      <c r="G91" s="58"/>
      <c r="H91" s="59"/>
      <c r="I91" s="56">
        <f t="shared" si="6"/>
        <v>7967642</v>
      </c>
      <c r="J91" s="56">
        <f t="shared" si="6"/>
        <v>7360449.54</v>
      </c>
      <c r="K91" s="57">
        <f t="shared" si="7"/>
        <v>92.37927030356032</v>
      </c>
    </row>
    <row r="92" spans="1:11" ht="18" customHeight="1">
      <c r="A92" s="24" t="s">
        <v>243</v>
      </c>
      <c r="B92" s="5">
        <v>6030</v>
      </c>
      <c r="C92" s="58">
        <v>25068154.1</v>
      </c>
      <c r="D92" s="58">
        <v>21931213.72</v>
      </c>
      <c r="E92" s="59">
        <f>D92/C92*100</f>
        <v>87.4863527346834</v>
      </c>
      <c r="F92" s="60">
        <v>409845.9</v>
      </c>
      <c r="G92" s="58">
        <v>42000</v>
      </c>
      <c r="H92" s="59">
        <f>G92/F92*100</f>
        <v>10.24775409489274</v>
      </c>
      <c r="I92" s="56">
        <f t="shared" si="6"/>
        <v>25478000</v>
      </c>
      <c r="J92" s="56">
        <f t="shared" si="6"/>
        <v>21973213.72</v>
      </c>
      <c r="K92" s="57">
        <f t="shared" si="7"/>
        <v>86.24387204647147</v>
      </c>
    </row>
    <row r="93" spans="1:11" ht="18.75" hidden="1">
      <c r="A93" s="29" t="s">
        <v>244</v>
      </c>
      <c r="B93" s="5">
        <v>6070</v>
      </c>
      <c r="C93" s="58"/>
      <c r="D93" s="58"/>
      <c r="E93" s="59" t="e">
        <f>D93/C93*100</f>
        <v>#DIV/0!</v>
      </c>
      <c r="F93" s="60"/>
      <c r="G93" s="58"/>
      <c r="H93" s="58">
        <f>H94</f>
      </c>
      <c r="I93" s="56">
        <f t="shared" si="6"/>
        <v>0</v>
      </c>
      <c r="J93" s="56">
        <f t="shared" si="6"/>
        <v>0</v>
      </c>
      <c r="K93" s="57" t="e">
        <f t="shared" si="7"/>
        <v>#DIV/0!</v>
      </c>
    </row>
    <row r="94" spans="1:11" ht="78.75" hidden="1">
      <c r="A94" s="34" t="s">
        <v>245</v>
      </c>
      <c r="B94" s="35">
        <v>6071</v>
      </c>
      <c r="C94" s="58">
        <v>0</v>
      </c>
      <c r="D94" s="62">
        <v>0</v>
      </c>
      <c r="E94" s="63" t="e">
        <f>D94/C94*100</f>
        <v>#DIV/0!</v>
      </c>
      <c r="F94" s="64"/>
      <c r="G94" s="65"/>
      <c r="H94" s="66" t="s">
        <v>246</v>
      </c>
      <c r="I94" s="56">
        <f t="shared" si="6"/>
        <v>0</v>
      </c>
      <c r="J94" s="56">
        <f t="shared" si="6"/>
        <v>0</v>
      </c>
      <c r="K94" s="57" t="e">
        <f t="shared" si="7"/>
        <v>#DIV/0!</v>
      </c>
    </row>
    <row r="95" spans="1:11" ht="18.75" hidden="1">
      <c r="A95" s="29" t="s">
        <v>244</v>
      </c>
      <c r="B95" s="5">
        <v>6080</v>
      </c>
      <c r="C95" s="58"/>
      <c r="D95" s="58"/>
      <c r="E95" s="59"/>
      <c r="F95" s="60"/>
      <c r="G95" s="58">
        <f>G96</f>
        <v>0</v>
      </c>
      <c r="H95" s="58">
        <f>H96</f>
      </c>
      <c r="I95" s="56">
        <f t="shared" si="6"/>
        <v>0</v>
      </c>
      <c r="J95" s="56">
        <f t="shared" si="6"/>
        <v>0</v>
      </c>
      <c r="K95" s="58"/>
    </row>
    <row r="96" spans="1:11" ht="63" hidden="1">
      <c r="A96" s="34" t="s">
        <v>247</v>
      </c>
      <c r="B96" s="35">
        <v>6083</v>
      </c>
      <c r="C96" s="67"/>
      <c r="D96" s="67"/>
      <c r="E96" s="66"/>
      <c r="F96" s="60"/>
      <c r="G96" s="65"/>
      <c r="H96" s="66" t="s">
        <v>246</v>
      </c>
      <c r="I96" s="56">
        <f t="shared" si="6"/>
        <v>0</v>
      </c>
      <c r="J96" s="56">
        <f t="shared" si="6"/>
        <v>0</v>
      </c>
      <c r="K96" s="66"/>
    </row>
    <row r="97" spans="1:11" ht="21" customHeight="1">
      <c r="A97" s="54" t="s">
        <v>320</v>
      </c>
      <c r="B97" s="54">
        <v>6080</v>
      </c>
      <c r="C97" s="67"/>
      <c r="D97" s="67"/>
      <c r="E97" s="66"/>
      <c r="F97" s="60">
        <f>F98</f>
        <v>549777</v>
      </c>
      <c r="G97" s="60">
        <f>G98</f>
        <v>549444</v>
      </c>
      <c r="H97" s="110">
        <f>H98</f>
        <v>99.93942998706748</v>
      </c>
      <c r="I97" s="56">
        <f>C97+F97</f>
        <v>549777</v>
      </c>
      <c r="J97" s="56">
        <f>D97+G97</f>
        <v>549444</v>
      </c>
      <c r="K97" s="57">
        <f t="shared" si="7"/>
        <v>99.93942998706748</v>
      </c>
    </row>
    <row r="98" spans="1:11" ht="60" customHeight="1">
      <c r="A98" s="53" t="s">
        <v>247</v>
      </c>
      <c r="B98" s="55">
        <v>6083</v>
      </c>
      <c r="C98" s="67"/>
      <c r="D98" s="67"/>
      <c r="E98" s="66"/>
      <c r="F98" s="108">
        <v>549777</v>
      </c>
      <c r="G98" s="109">
        <v>549444</v>
      </c>
      <c r="H98" s="57">
        <f>G98/F98*100</f>
        <v>99.93942998706748</v>
      </c>
      <c r="I98" s="56">
        <f>C98+F98</f>
        <v>549777</v>
      </c>
      <c r="J98" s="56">
        <f>D98+G98</f>
        <v>549444</v>
      </c>
      <c r="K98" s="57">
        <f t="shared" si="7"/>
        <v>99.93942998706748</v>
      </c>
    </row>
    <row r="99" spans="1:11" ht="18.75">
      <c r="A99" s="23" t="s">
        <v>248</v>
      </c>
      <c r="B99" s="4" t="s">
        <v>249</v>
      </c>
      <c r="C99" s="56">
        <f>C118+C123+C121+C101+C102</f>
        <v>12420191.729999999</v>
      </c>
      <c r="D99" s="56">
        <f>D118+D123+D121+D101+D102</f>
        <v>10358639.14</v>
      </c>
      <c r="E99" s="57">
        <f>D99/C99*100</f>
        <v>83.40160413932678</v>
      </c>
      <c r="F99" s="61">
        <f>F100+F102+F118+F123</f>
        <v>53569717.660000004</v>
      </c>
      <c r="G99" s="61">
        <f>G100+G102+G118+G123</f>
        <v>30015352.759999998</v>
      </c>
      <c r="H99" s="57">
        <f>G99/F99*100</f>
        <v>56.03044793049595</v>
      </c>
      <c r="I99" s="56">
        <f t="shared" si="6"/>
        <v>65989909.39</v>
      </c>
      <c r="J99" s="56">
        <f t="shared" si="6"/>
        <v>40373991.9</v>
      </c>
      <c r="K99" s="57">
        <f>J99/I99*100</f>
        <v>61.18206900602019</v>
      </c>
    </row>
    <row r="100" spans="1:11" ht="18.75">
      <c r="A100" s="36" t="s">
        <v>250</v>
      </c>
      <c r="B100" s="37">
        <v>7100</v>
      </c>
      <c r="C100" s="56">
        <f>C101</f>
        <v>822880.19</v>
      </c>
      <c r="D100" s="56">
        <f>D101</f>
        <v>476000</v>
      </c>
      <c r="E100" s="59">
        <f>D100/C100*100</f>
        <v>57.84560204323306</v>
      </c>
      <c r="F100" s="60">
        <f>F101</f>
        <v>197521.05</v>
      </c>
      <c r="G100" s="58">
        <f>G101</f>
        <v>34880.19</v>
      </c>
      <c r="H100" s="68">
        <f>H101</f>
        <v>17.6589735625646</v>
      </c>
      <c r="I100" s="56">
        <f t="shared" si="6"/>
        <v>1020401.24</v>
      </c>
      <c r="J100" s="56">
        <f t="shared" si="6"/>
        <v>510880.19</v>
      </c>
      <c r="K100" s="57">
        <f t="shared" si="7"/>
        <v>50.066598311856225</v>
      </c>
    </row>
    <row r="101" spans="1:11" ht="18.75">
      <c r="A101" s="38" t="s">
        <v>251</v>
      </c>
      <c r="B101" s="37">
        <v>7130</v>
      </c>
      <c r="C101" s="58">
        <v>822880.19</v>
      </c>
      <c r="D101" s="58">
        <v>476000</v>
      </c>
      <c r="E101" s="59">
        <f>D101/C101*100</f>
        <v>57.84560204323306</v>
      </c>
      <c r="F101" s="60">
        <v>197521.05</v>
      </c>
      <c r="G101" s="58">
        <v>34880.19</v>
      </c>
      <c r="H101" s="59">
        <f>G101/F101*100</f>
        <v>17.6589735625646</v>
      </c>
      <c r="I101" s="56">
        <f t="shared" si="6"/>
        <v>1020401.24</v>
      </c>
      <c r="J101" s="56">
        <f t="shared" si="6"/>
        <v>510880.19</v>
      </c>
      <c r="K101" s="57">
        <f t="shared" si="7"/>
        <v>50.066598311856225</v>
      </c>
    </row>
    <row r="102" spans="1:11" ht="18.75">
      <c r="A102" s="39" t="s">
        <v>252</v>
      </c>
      <c r="B102" s="4" t="s">
        <v>253</v>
      </c>
      <c r="C102" s="56">
        <f>C110+C117</f>
        <v>370360</v>
      </c>
      <c r="D102" s="56">
        <f>D110+D117</f>
        <v>166662.95</v>
      </c>
      <c r="E102" s="59">
        <f>D102/C102*100</f>
        <v>45.00025650718221</v>
      </c>
      <c r="F102" s="61">
        <f>F103+F104+F109+F110+F111+F112+F114+F115</f>
        <v>14732218.81</v>
      </c>
      <c r="G102" s="61">
        <f>G103+G104+G109+G110+G111+G112+G114+G115</f>
        <v>6361536.99</v>
      </c>
      <c r="H102" s="59">
        <f>G102/F102*100</f>
        <v>43.18111936867166</v>
      </c>
      <c r="I102" s="56">
        <f t="shared" si="6"/>
        <v>15102578.81</v>
      </c>
      <c r="J102" s="56">
        <f t="shared" si="6"/>
        <v>6528199.94</v>
      </c>
      <c r="K102" s="57">
        <f t="shared" si="7"/>
        <v>43.225730003656246</v>
      </c>
    </row>
    <row r="103" spans="1:11" ht="18.75">
      <c r="A103" s="28" t="s">
        <v>254</v>
      </c>
      <c r="B103" s="5">
        <v>7310</v>
      </c>
      <c r="C103" s="58"/>
      <c r="D103" s="58"/>
      <c r="E103" s="59"/>
      <c r="F103" s="60">
        <v>7144.61</v>
      </c>
      <c r="G103" s="58">
        <v>7144.61</v>
      </c>
      <c r="H103" s="59">
        <f>G103/F103*100</f>
        <v>100</v>
      </c>
      <c r="I103" s="56">
        <f t="shared" si="6"/>
        <v>7144.61</v>
      </c>
      <c r="J103" s="56">
        <f t="shared" si="6"/>
        <v>7144.61</v>
      </c>
      <c r="K103" s="57">
        <f t="shared" si="7"/>
        <v>100</v>
      </c>
    </row>
    <row r="104" spans="1:11" ht="27.75" customHeight="1">
      <c r="A104" s="29" t="s">
        <v>255</v>
      </c>
      <c r="B104" s="5">
        <v>7320</v>
      </c>
      <c r="C104" s="58"/>
      <c r="D104" s="58"/>
      <c r="E104" s="59"/>
      <c r="F104" s="60">
        <f>F105+F106+F107</f>
        <v>2036200</v>
      </c>
      <c r="G104" s="58">
        <v>163300</v>
      </c>
      <c r="H104" s="59">
        <f>G104/F104*100</f>
        <v>8.019840880070719</v>
      </c>
      <c r="I104" s="56">
        <f t="shared" si="6"/>
        <v>2036200</v>
      </c>
      <c r="J104" s="56">
        <f t="shared" si="6"/>
        <v>163300</v>
      </c>
      <c r="K104" s="57">
        <f t="shared" si="7"/>
        <v>8.019840880070719</v>
      </c>
    </row>
    <row r="105" spans="1:11" ht="18.75">
      <c r="A105" s="24" t="s">
        <v>256</v>
      </c>
      <c r="B105" s="5" t="s">
        <v>257</v>
      </c>
      <c r="C105" s="58"/>
      <c r="D105" s="58"/>
      <c r="E105" s="59"/>
      <c r="F105" s="60">
        <v>445000</v>
      </c>
      <c r="G105" s="58"/>
      <c r="H105" s="59"/>
      <c r="I105" s="56">
        <f t="shared" si="6"/>
        <v>445000</v>
      </c>
      <c r="J105" s="56"/>
      <c r="K105" s="57"/>
    </row>
    <row r="106" spans="1:11" ht="20.25" customHeight="1">
      <c r="A106" s="24" t="s">
        <v>258</v>
      </c>
      <c r="B106" s="5" t="s">
        <v>259</v>
      </c>
      <c r="C106" s="58"/>
      <c r="D106" s="58"/>
      <c r="E106" s="59"/>
      <c r="F106" s="60">
        <v>1591200</v>
      </c>
      <c r="G106" s="58">
        <v>163300</v>
      </c>
      <c r="H106" s="59">
        <f>G106/F106*100</f>
        <v>10.26269482151835</v>
      </c>
      <c r="I106" s="56">
        <f t="shared" si="6"/>
        <v>1591200</v>
      </c>
      <c r="J106" s="56">
        <f t="shared" si="6"/>
        <v>163300</v>
      </c>
      <c r="K106" s="57">
        <f t="shared" si="7"/>
        <v>10.26269482151835</v>
      </c>
    </row>
    <row r="107" spans="1:11" ht="18.75" hidden="1">
      <c r="A107" s="24" t="s">
        <v>260</v>
      </c>
      <c r="B107" s="5" t="s">
        <v>261</v>
      </c>
      <c r="C107" s="58"/>
      <c r="D107" s="58"/>
      <c r="E107" s="59"/>
      <c r="F107" s="60"/>
      <c r="G107" s="58"/>
      <c r="H107" s="59"/>
      <c r="I107" s="56">
        <f t="shared" si="6"/>
        <v>0</v>
      </c>
      <c r="J107" s="56">
        <f t="shared" si="6"/>
        <v>0</v>
      </c>
      <c r="K107" s="57" t="e">
        <f t="shared" si="7"/>
        <v>#DIV/0!</v>
      </c>
    </row>
    <row r="108" spans="1:11" ht="31.5" hidden="1">
      <c r="A108" s="38" t="s">
        <v>262</v>
      </c>
      <c r="B108" s="31">
        <v>7325</v>
      </c>
      <c r="C108" s="58"/>
      <c r="D108" s="58"/>
      <c r="E108" s="59"/>
      <c r="F108" s="60"/>
      <c r="G108" s="58"/>
      <c r="H108" s="59"/>
      <c r="I108" s="56">
        <f t="shared" si="6"/>
        <v>0</v>
      </c>
      <c r="J108" s="56">
        <f t="shared" si="6"/>
        <v>0</v>
      </c>
      <c r="K108" s="57"/>
    </row>
    <row r="109" spans="1:11" ht="18.75">
      <c r="A109" s="24" t="s">
        <v>263</v>
      </c>
      <c r="B109" s="5" t="s">
        <v>264</v>
      </c>
      <c r="C109" s="58"/>
      <c r="D109" s="58"/>
      <c r="E109" s="59"/>
      <c r="F109" s="60">
        <v>1104155.94</v>
      </c>
      <c r="G109" s="58">
        <v>1079251.51</v>
      </c>
      <c r="H109" s="59">
        <f>G109/F109*100</f>
        <v>97.74448254111644</v>
      </c>
      <c r="I109" s="56">
        <f t="shared" si="6"/>
        <v>1104155.94</v>
      </c>
      <c r="J109" s="56">
        <f t="shared" si="6"/>
        <v>1079251.51</v>
      </c>
      <c r="K109" s="57">
        <f t="shared" si="7"/>
        <v>97.74448254111644</v>
      </c>
    </row>
    <row r="110" spans="1:11" ht="18.75">
      <c r="A110" s="24" t="s">
        <v>265</v>
      </c>
      <c r="B110" s="5">
        <v>7340</v>
      </c>
      <c r="C110" s="58">
        <v>22360</v>
      </c>
      <c r="D110" s="58">
        <v>18862.95</v>
      </c>
      <c r="E110" s="59">
        <f>D110/C110*100</f>
        <v>84.36024150268337</v>
      </c>
      <c r="F110" s="60">
        <v>1422874.6</v>
      </c>
      <c r="G110" s="58">
        <v>179370.94</v>
      </c>
      <c r="H110" s="59">
        <f>G110/F110*100</f>
        <v>12.60623669858187</v>
      </c>
      <c r="I110" s="56">
        <f t="shared" si="6"/>
        <v>1445234.6</v>
      </c>
      <c r="J110" s="56">
        <f t="shared" si="6"/>
        <v>198233.89</v>
      </c>
      <c r="K110" s="57">
        <f t="shared" si="7"/>
        <v>13.716381409634119</v>
      </c>
    </row>
    <row r="111" spans="1:11" ht="32.25">
      <c r="A111" s="24" t="s">
        <v>266</v>
      </c>
      <c r="B111" s="5" t="s">
        <v>267</v>
      </c>
      <c r="C111" s="58"/>
      <c r="D111" s="58"/>
      <c r="E111" s="59"/>
      <c r="F111" s="60">
        <v>1051342.06</v>
      </c>
      <c r="G111" s="58">
        <v>385406.33</v>
      </c>
      <c r="H111" s="59">
        <f aca="true" t="shared" si="8" ref="H111:H119">G111/F111*100</f>
        <v>36.658509600576615</v>
      </c>
      <c r="I111" s="56">
        <f t="shared" si="6"/>
        <v>1051342.06</v>
      </c>
      <c r="J111" s="56">
        <f t="shared" si="6"/>
        <v>385406.33</v>
      </c>
      <c r="K111" s="57">
        <f t="shared" si="7"/>
        <v>36.658509600576615</v>
      </c>
    </row>
    <row r="112" spans="1:11" ht="18.75">
      <c r="A112" s="40" t="s">
        <v>268</v>
      </c>
      <c r="B112" s="41">
        <v>7360</v>
      </c>
      <c r="C112" s="69"/>
      <c r="D112" s="58"/>
      <c r="E112" s="59"/>
      <c r="F112" s="60">
        <f>F113+F116</f>
        <v>9110501.6</v>
      </c>
      <c r="G112" s="60">
        <f>G113+G116</f>
        <v>4547063.6</v>
      </c>
      <c r="H112" s="59">
        <f t="shared" si="8"/>
        <v>49.91013447602051</v>
      </c>
      <c r="I112" s="56">
        <f t="shared" si="6"/>
        <v>9110501.6</v>
      </c>
      <c r="J112" s="56">
        <f t="shared" si="6"/>
        <v>4547063.6</v>
      </c>
      <c r="K112" s="57">
        <f t="shared" si="7"/>
        <v>49.91013447602051</v>
      </c>
    </row>
    <row r="113" spans="1:11" ht="46.5" customHeight="1">
      <c r="A113" s="42" t="s">
        <v>269</v>
      </c>
      <c r="B113" s="43">
        <v>7363</v>
      </c>
      <c r="C113" s="70"/>
      <c r="D113" s="58"/>
      <c r="E113" s="59"/>
      <c r="F113" s="60">
        <v>3110501.6</v>
      </c>
      <c r="G113" s="58">
        <v>3110501.6</v>
      </c>
      <c r="H113" s="59">
        <f t="shared" si="8"/>
        <v>100</v>
      </c>
      <c r="I113" s="56">
        <f t="shared" si="6"/>
        <v>3110501.6</v>
      </c>
      <c r="J113" s="56">
        <f t="shared" si="6"/>
        <v>3110501.6</v>
      </c>
      <c r="K113" s="57">
        <f t="shared" si="7"/>
        <v>100</v>
      </c>
    </row>
    <row r="114" spans="1:11" ht="31.5" hidden="1">
      <c r="A114" s="44" t="s">
        <v>270</v>
      </c>
      <c r="B114" s="43">
        <v>7370</v>
      </c>
      <c r="C114" s="71"/>
      <c r="D114" s="58"/>
      <c r="E114" s="59"/>
      <c r="F114" s="60">
        <v>0</v>
      </c>
      <c r="G114" s="58"/>
      <c r="H114" s="59" t="e">
        <f t="shared" si="8"/>
        <v>#DIV/0!</v>
      </c>
      <c r="I114" s="56"/>
      <c r="J114" s="56"/>
      <c r="K114" s="57"/>
    </row>
    <row r="115" spans="1:11" ht="31.5" hidden="1">
      <c r="A115" s="34" t="s">
        <v>271</v>
      </c>
      <c r="B115" s="35">
        <v>7380</v>
      </c>
      <c r="C115" s="58"/>
      <c r="D115" s="58"/>
      <c r="E115" s="59"/>
      <c r="F115" s="60">
        <v>0</v>
      </c>
      <c r="G115" s="58"/>
      <c r="H115" s="59" t="e">
        <f>G115/F115*100</f>
        <v>#DIV/0!</v>
      </c>
      <c r="I115" s="56">
        <f t="shared" si="6"/>
        <v>0</v>
      </c>
      <c r="J115" s="56">
        <f t="shared" si="6"/>
        <v>0</v>
      </c>
      <c r="K115" s="57" t="e">
        <f t="shared" si="7"/>
        <v>#DIV/0!</v>
      </c>
    </row>
    <row r="116" spans="1:11" ht="31.5">
      <c r="A116" s="34" t="s">
        <v>269</v>
      </c>
      <c r="B116" s="49">
        <v>7368</v>
      </c>
      <c r="C116" s="58"/>
      <c r="D116" s="58"/>
      <c r="E116" s="59"/>
      <c r="F116" s="60">
        <v>6000000</v>
      </c>
      <c r="G116" s="58">
        <v>1436562</v>
      </c>
      <c r="H116" s="59">
        <f>G116/F116*100</f>
        <v>23.9427</v>
      </c>
      <c r="I116" s="56">
        <f t="shared" si="6"/>
        <v>6000000</v>
      </c>
      <c r="J116" s="56">
        <f t="shared" si="6"/>
        <v>1436562</v>
      </c>
      <c r="K116" s="57">
        <f t="shared" si="7"/>
        <v>23.9427</v>
      </c>
    </row>
    <row r="117" spans="1:11" ht="31.5">
      <c r="A117" s="107" t="s">
        <v>270</v>
      </c>
      <c r="B117" s="106">
        <v>7370</v>
      </c>
      <c r="C117" s="56">
        <v>348000</v>
      </c>
      <c r="D117" s="58">
        <v>147800</v>
      </c>
      <c r="E117" s="59">
        <f>D117/C117*100</f>
        <v>42.47126436781609</v>
      </c>
      <c r="F117" s="60"/>
      <c r="G117" s="58"/>
      <c r="H117" s="59"/>
      <c r="I117" s="56">
        <f>C117+F117</f>
        <v>348000</v>
      </c>
      <c r="J117" s="56">
        <f>D117+G117</f>
        <v>147800</v>
      </c>
      <c r="K117" s="57">
        <f>J117/I117*100</f>
        <v>42.47126436781609</v>
      </c>
    </row>
    <row r="118" spans="1:11" ht="31.5">
      <c r="A118" s="29" t="s">
        <v>272</v>
      </c>
      <c r="B118" s="4">
        <v>7400</v>
      </c>
      <c r="C118" s="58">
        <f>C119</f>
        <v>10660000</v>
      </c>
      <c r="D118" s="58">
        <f>D119</f>
        <v>9195746.71</v>
      </c>
      <c r="E118" s="59">
        <f>D118/C118*100</f>
        <v>86.2640404315197</v>
      </c>
      <c r="F118" s="60">
        <f>F119</f>
        <v>31247977.8</v>
      </c>
      <c r="G118" s="58">
        <f>G119</f>
        <v>20383297.58</v>
      </c>
      <c r="H118" s="59">
        <f t="shared" si="8"/>
        <v>65.23077336543678</v>
      </c>
      <c r="I118" s="56">
        <f t="shared" si="6"/>
        <v>41907977.8</v>
      </c>
      <c r="J118" s="56">
        <f t="shared" si="6"/>
        <v>29579044.29</v>
      </c>
      <c r="K118" s="57">
        <f t="shared" si="7"/>
        <v>70.58093910224416</v>
      </c>
    </row>
    <row r="119" spans="1:11" ht="31.5">
      <c r="A119" s="29" t="s">
        <v>273</v>
      </c>
      <c r="B119" s="5">
        <v>7460</v>
      </c>
      <c r="C119" s="58">
        <v>10660000</v>
      </c>
      <c r="D119" s="58">
        <f>D120</f>
        <v>9195746.71</v>
      </c>
      <c r="E119" s="59">
        <f>D119/C119*100</f>
        <v>86.2640404315197</v>
      </c>
      <c r="F119" s="58">
        <f>F120</f>
        <v>31247977.8</v>
      </c>
      <c r="G119" s="58">
        <f>G120</f>
        <v>20383297.58</v>
      </c>
      <c r="H119" s="59">
        <f t="shared" si="8"/>
        <v>65.23077336543678</v>
      </c>
      <c r="I119" s="56">
        <f t="shared" si="6"/>
        <v>41907977.8</v>
      </c>
      <c r="J119" s="56">
        <f t="shared" si="6"/>
        <v>29579044.29</v>
      </c>
      <c r="K119" s="57">
        <f t="shared" si="7"/>
        <v>70.58093910224416</v>
      </c>
    </row>
    <row r="120" spans="1:11" ht="31.5">
      <c r="A120" s="28" t="s">
        <v>274</v>
      </c>
      <c r="B120" s="5">
        <v>7461</v>
      </c>
      <c r="C120" s="58">
        <v>10660000</v>
      </c>
      <c r="D120" s="58">
        <v>9195746.71</v>
      </c>
      <c r="E120" s="59">
        <f>D120/C120*100</f>
        <v>86.2640404315197</v>
      </c>
      <c r="F120" s="60">
        <v>31247977.8</v>
      </c>
      <c r="G120" s="58">
        <v>20383297.58</v>
      </c>
      <c r="H120" s="59">
        <f>G120/F120*100</f>
        <v>65.23077336543678</v>
      </c>
      <c r="I120" s="56">
        <f t="shared" si="6"/>
        <v>41907977.8</v>
      </c>
      <c r="J120" s="56">
        <f t="shared" si="6"/>
        <v>29579044.29</v>
      </c>
      <c r="K120" s="57">
        <f t="shared" si="7"/>
        <v>70.58093910224416</v>
      </c>
    </row>
    <row r="121" spans="1:11" ht="18.75" hidden="1">
      <c r="A121" s="30" t="s">
        <v>275</v>
      </c>
      <c r="B121" s="45">
        <v>7500</v>
      </c>
      <c r="C121" s="58">
        <f>C122</f>
        <v>0</v>
      </c>
      <c r="D121" s="58">
        <f>D122</f>
        <v>0</v>
      </c>
      <c r="E121" s="59"/>
      <c r="F121" s="60"/>
      <c r="G121" s="58"/>
      <c r="H121" s="59"/>
      <c r="I121" s="56">
        <f t="shared" si="6"/>
        <v>0</v>
      </c>
      <c r="J121" s="56">
        <f t="shared" si="6"/>
        <v>0</v>
      </c>
      <c r="K121" s="57"/>
    </row>
    <row r="122" spans="1:11" ht="31.5" hidden="1">
      <c r="A122" s="38" t="s">
        <v>276</v>
      </c>
      <c r="B122" s="31">
        <v>7540</v>
      </c>
      <c r="C122" s="58"/>
      <c r="D122" s="58"/>
      <c r="E122" s="59"/>
      <c r="F122" s="60"/>
      <c r="G122" s="58"/>
      <c r="H122" s="59"/>
      <c r="I122" s="56">
        <f t="shared" si="6"/>
        <v>0</v>
      </c>
      <c r="J122" s="56">
        <f t="shared" si="6"/>
        <v>0</v>
      </c>
      <c r="K122" s="57"/>
    </row>
    <row r="123" spans="1:11" ht="22.5" customHeight="1">
      <c r="A123" s="29" t="s">
        <v>277</v>
      </c>
      <c r="B123" s="4">
        <v>7600</v>
      </c>
      <c r="C123" s="58">
        <f>C124+C126+C127+C128</f>
        <v>566951.54</v>
      </c>
      <c r="D123" s="58">
        <f>D124+D126+D127+D129</f>
        <v>520229.48</v>
      </c>
      <c r="E123" s="59">
        <f>D123/C123*100</f>
        <v>91.75907344744138</v>
      </c>
      <c r="F123" s="60">
        <f>F124+F125+F126+F127</f>
        <v>7392000</v>
      </c>
      <c r="G123" s="60">
        <f>G124+G125+G126+G127</f>
        <v>3235638</v>
      </c>
      <c r="H123" s="59">
        <f>G123/F123*100</f>
        <v>43.77215909090909</v>
      </c>
      <c r="I123" s="56">
        <f t="shared" si="6"/>
        <v>7958951.54</v>
      </c>
      <c r="J123" s="56">
        <f t="shared" si="6"/>
        <v>3755867.48</v>
      </c>
      <c r="K123" s="57">
        <f t="shared" si="7"/>
        <v>47.190480569253474</v>
      </c>
    </row>
    <row r="124" spans="1:11" ht="18.75" hidden="1">
      <c r="A124" s="28" t="s">
        <v>278</v>
      </c>
      <c r="B124" s="5">
        <v>7640</v>
      </c>
      <c r="C124" s="56"/>
      <c r="D124" s="56"/>
      <c r="E124" s="57"/>
      <c r="F124" s="60"/>
      <c r="G124" s="56"/>
      <c r="H124" s="59"/>
      <c r="I124" s="56">
        <f t="shared" si="6"/>
        <v>0</v>
      </c>
      <c r="J124" s="56">
        <f t="shared" si="6"/>
        <v>0</v>
      </c>
      <c r="K124" s="57"/>
    </row>
    <row r="125" spans="1:11" ht="47.25">
      <c r="A125" s="28" t="s">
        <v>279</v>
      </c>
      <c r="B125" s="5">
        <v>7660</v>
      </c>
      <c r="C125" s="56"/>
      <c r="D125" s="56"/>
      <c r="E125" s="57"/>
      <c r="F125" s="60">
        <v>242000</v>
      </c>
      <c r="G125" s="58">
        <v>50000</v>
      </c>
      <c r="H125" s="59">
        <f>G125/F125*100</f>
        <v>20.66115702479339</v>
      </c>
      <c r="I125" s="56">
        <f>C125+F125</f>
        <v>242000</v>
      </c>
      <c r="J125" s="56">
        <f>D125+G125</f>
        <v>50000</v>
      </c>
      <c r="K125" s="57">
        <f>J125/I125*100</f>
        <v>20.66115702479339</v>
      </c>
    </row>
    <row r="126" spans="1:11" ht="18.75">
      <c r="A126" s="34" t="s">
        <v>280</v>
      </c>
      <c r="B126" s="35">
        <v>7670</v>
      </c>
      <c r="C126" s="58"/>
      <c r="D126" s="56"/>
      <c r="E126" s="57"/>
      <c r="F126" s="60">
        <v>7150000</v>
      </c>
      <c r="G126" s="58">
        <v>3185638</v>
      </c>
      <c r="H126" s="59">
        <f>G126/F126*100</f>
        <v>44.55437762237762</v>
      </c>
      <c r="I126" s="56">
        <f t="shared" si="6"/>
        <v>7150000</v>
      </c>
      <c r="J126" s="56">
        <f t="shared" si="6"/>
        <v>3185638</v>
      </c>
      <c r="K126" s="57">
        <f>J126/I126*100</f>
        <v>44.55437762237762</v>
      </c>
    </row>
    <row r="127" spans="1:11" ht="31.5">
      <c r="A127" s="28" t="s">
        <v>281</v>
      </c>
      <c r="B127" s="5">
        <v>7680</v>
      </c>
      <c r="C127" s="58">
        <v>263736</v>
      </c>
      <c r="D127" s="58">
        <v>230736</v>
      </c>
      <c r="E127" s="59">
        <f>D127/C127*100</f>
        <v>87.4874874874875</v>
      </c>
      <c r="F127" s="60"/>
      <c r="G127" s="58"/>
      <c r="H127" s="59"/>
      <c r="I127" s="56">
        <f t="shared" si="6"/>
        <v>263736</v>
      </c>
      <c r="J127" s="56">
        <f t="shared" si="6"/>
        <v>230736</v>
      </c>
      <c r="K127" s="57">
        <f t="shared" si="7"/>
        <v>87.4874874874875</v>
      </c>
    </row>
    <row r="128" spans="1:11" ht="18.75">
      <c r="A128" s="29" t="s">
        <v>282</v>
      </c>
      <c r="B128" s="4">
        <v>7690</v>
      </c>
      <c r="C128" s="56">
        <f>C129</f>
        <v>303215.54</v>
      </c>
      <c r="D128" s="56">
        <f>D129</f>
        <v>289493.48</v>
      </c>
      <c r="E128" s="57">
        <f aca="true" t="shared" si="9" ref="E128:E136">D128/C128*100</f>
        <v>95.47448656490364</v>
      </c>
      <c r="F128" s="61"/>
      <c r="G128" s="56"/>
      <c r="H128" s="56"/>
      <c r="I128" s="56">
        <f t="shared" si="6"/>
        <v>303215.54</v>
      </c>
      <c r="J128" s="56">
        <f t="shared" si="6"/>
        <v>289493.48</v>
      </c>
      <c r="K128" s="57">
        <f t="shared" si="7"/>
        <v>95.47448656490364</v>
      </c>
    </row>
    <row r="129" spans="1:11" ht="18.75">
      <c r="A129" s="28" t="s">
        <v>283</v>
      </c>
      <c r="B129" s="5">
        <v>7693</v>
      </c>
      <c r="C129" s="58">
        <v>303215.54</v>
      </c>
      <c r="D129" s="58">
        <v>289493.48</v>
      </c>
      <c r="E129" s="59">
        <f t="shared" si="9"/>
        <v>95.47448656490364</v>
      </c>
      <c r="F129" s="60"/>
      <c r="G129" s="58"/>
      <c r="H129" s="59"/>
      <c r="I129" s="56">
        <f t="shared" si="6"/>
        <v>303215.54</v>
      </c>
      <c r="J129" s="56">
        <f t="shared" si="6"/>
        <v>289493.48</v>
      </c>
      <c r="K129" s="57">
        <f t="shared" si="7"/>
        <v>95.47448656490364</v>
      </c>
    </row>
    <row r="130" spans="1:11" ht="18.75">
      <c r="A130" s="23" t="s">
        <v>284</v>
      </c>
      <c r="B130" s="4" t="s">
        <v>285</v>
      </c>
      <c r="C130" s="56">
        <f>C131+C139+C141+C134</f>
        <v>3834122</v>
      </c>
      <c r="D130" s="56">
        <f>D131+D139+D141+D134</f>
        <v>2653085.66</v>
      </c>
      <c r="E130" s="57">
        <f t="shared" si="9"/>
        <v>69.19669379325958</v>
      </c>
      <c r="F130" s="61">
        <f>F137+F131+F139+F141+F134</f>
        <v>4842400</v>
      </c>
      <c r="G130" s="56">
        <f>G137+G131+G139+G141+G134</f>
        <v>2892273.43</v>
      </c>
      <c r="H130" s="57">
        <f>G130/F130*100</f>
        <v>59.72809825706261</v>
      </c>
      <c r="I130" s="56">
        <f t="shared" si="6"/>
        <v>8676522</v>
      </c>
      <c r="J130" s="56">
        <f t="shared" si="6"/>
        <v>5545359.09</v>
      </c>
      <c r="K130" s="57">
        <f t="shared" si="7"/>
        <v>63.91223453360689</v>
      </c>
    </row>
    <row r="131" spans="1:11" ht="32.25">
      <c r="A131" s="39" t="s">
        <v>286</v>
      </c>
      <c r="B131" s="4" t="s">
        <v>287</v>
      </c>
      <c r="C131" s="58">
        <f>C132+C133</f>
        <v>1319500</v>
      </c>
      <c r="D131" s="58">
        <f>D132+D133</f>
        <v>968258.33</v>
      </c>
      <c r="E131" s="59">
        <f t="shared" si="9"/>
        <v>73.38069950738915</v>
      </c>
      <c r="F131" s="60">
        <f>F132+F133</f>
        <v>256000</v>
      </c>
      <c r="G131" s="58">
        <f>G132+G133</f>
        <v>554089.43</v>
      </c>
      <c r="H131" s="59">
        <f>G131/F131*100</f>
        <v>216.44118359375005</v>
      </c>
      <c r="I131" s="56">
        <f t="shared" si="6"/>
        <v>1575500</v>
      </c>
      <c r="J131" s="56">
        <f t="shared" si="6"/>
        <v>1522347.76</v>
      </c>
      <c r="K131" s="57">
        <f t="shared" si="7"/>
        <v>96.62632561091718</v>
      </c>
    </row>
    <row r="132" spans="1:11" ht="32.25">
      <c r="A132" s="24" t="s">
        <v>288</v>
      </c>
      <c r="B132" s="5" t="s">
        <v>289</v>
      </c>
      <c r="C132" s="58">
        <v>654500</v>
      </c>
      <c r="D132" s="58">
        <v>385925</v>
      </c>
      <c r="E132" s="59">
        <f t="shared" si="9"/>
        <v>58.96485867074103</v>
      </c>
      <c r="F132" s="60">
        <v>256000</v>
      </c>
      <c r="G132" s="58">
        <v>554089.43</v>
      </c>
      <c r="H132" s="59">
        <f>G132/F132*100</f>
        <v>216.44118359375005</v>
      </c>
      <c r="I132" s="56">
        <f t="shared" si="6"/>
        <v>910500</v>
      </c>
      <c r="J132" s="56">
        <f t="shared" si="6"/>
        <v>940014.43</v>
      </c>
      <c r="K132" s="57">
        <f t="shared" si="7"/>
        <v>103.24156287753982</v>
      </c>
    </row>
    <row r="133" spans="1:11" ht="18.75">
      <c r="A133" s="28" t="s">
        <v>290</v>
      </c>
      <c r="B133" s="5">
        <v>8130</v>
      </c>
      <c r="C133" s="58">
        <v>665000</v>
      </c>
      <c r="D133" s="58">
        <v>582333.33</v>
      </c>
      <c r="E133" s="59">
        <f t="shared" si="9"/>
        <v>87.56892180451126</v>
      </c>
      <c r="F133" s="78"/>
      <c r="G133" s="79"/>
      <c r="H133" s="59"/>
      <c r="I133" s="56">
        <f t="shared" si="6"/>
        <v>665000</v>
      </c>
      <c r="J133" s="56">
        <f t="shared" si="6"/>
        <v>582333.33</v>
      </c>
      <c r="K133" s="57">
        <f t="shared" si="7"/>
        <v>87.56892180451126</v>
      </c>
    </row>
    <row r="134" spans="1:11" ht="18.75">
      <c r="A134" s="46" t="s">
        <v>291</v>
      </c>
      <c r="B134" s="41" t="s">
        <v>292</v>
      </c>
      <c r="C134" s="72">
        <f>C135+C136</f>
        <v>954000</v>
      </c>
      <c r="D134" s="72">
        <f>D135+D136</f>
        <v>504079</v>
      </c>
      <c r="E134" s="59">
        <f t="shared" si="9"/>
        <v>52.838469601677154</v>
      </c>
      <c r="F134" s="80">
        <f>F135+F136</f>
        <v>4083000</v>
      </c>
      <c r="G134" s="72">
        <f>G135+G136</f>
        <v>2019284</v>
      </c>
      <c r="H134" s="59">
        <f>G134/F134*100</f>
        <v>49.45589027675729</v>
      </c>
      <c r="I134" s="56">
        <f t="shared" si="6"/>
        <v>5037000</v>
      </c>
      <c r="J134" s="56">
        <f t="shared" si="6"/>
        <v>2523363</v>
      </c>
      <c r="K134" s="57">
        <f t="shared" si="7"/>
        <v>50.09654556283502</v>
      </c>
    </row>
    <row r="135" spans="1:11" ht="16.5" customHeight="1">
      <c r="A135" s="34" t="s">
        <v>293</v>
      </c>
      <c r="B135" s="35" t="s">
        <v>294</v>
      </c>
      <c r="C135" s="73">
        <v>408000</v>
      </c>
      <c r="D135" s="58">
        <v>291830</v>
      </c>
      <c r="E135" s="59">
        <f t="shared" si="9"/>
        <v>71.52696078431372</v>
      </c>
      <c r="F135" s="60"/>
      <c r="G135" s="58"/>
      <c r="H135" s="59"/>
      <c r="I135" s="56">
        <f t="shared" si="6"/>
        <v>408000</v>
      </c>
      <c r="J135" s="56">
        <f t="shared" si="6"/>
        <v>291830</v>
      </c>
      <c r="K135" s="57">
        <f t="shared" si="7"/>
        <v>71.52696078431372</v>
      </c>
    </row>
    <row r="136" spans="1:11" ht="18.75">
      <c r="A136" s="34" t="s">
        <v>295</v>
      </c>
      <c r="B136" s="35">
        <v>8240</v>
      </c>
      <c r="C136" s="74">
        <v>546000</v>
      </c>
      <c r="D136" s="58">
        <v>212249</v>
      </c>
      <c r="E136" s="59">
        <f t="shared" si="9"/>
        <v>38.873443223443225</v>
      </c>
      <c r="F136" s="60">
        <v>4083000</v>
      </c>
      <c r="G136" s="58">
        <v>2019284</v>
      </c>
      <c r="H136" s="59">
        <f>G136/F136*100</f>
        <v>49.45589027675729</v>
      </c>
      <c r="I136" s="56">
        <f t="shared" si="6"/>
        <v>4629000</v>
      </c>
      <c r="J136" s="56">
        <f t="shared" si="6"/>
        <v>2231533</v>
      </c>
      <c r="K136" s="57">
        <f t="shared" si="7"/>
        <v>48.20766904298985</v>
      </c>
    </row>
    <row r="137" spans="1:11" ht="18.75">
      <c r="A137" s="23" t="s">
        <v>296</v>
      </c>
      <c r="B137" s="4" t="s">
        <v>297</v>
      </c>
      <c r="C137" s="58"/>
      <c r="D137" s="58"/>
      <c r="E137" s="59"/>
      <c r="F137" s="60">
        <f>F138</f>
        <v>454400</v>
      </c>
      <c r="G137" s="58">
        <f>G138</f>
        <v>269900</v>
      </c>
      <c r="H137" s="59">
        <f>G137/F137*100</f>
        <v>59.39700704225353</v>
      </c>
      <c r="I137" s="56">
        <f t="shared" si="6"/>
        <v>454400</v>
      </c>
      <c r="J137" s="56">
        <f t="shared" si="6"/>
        <v>269900</v>
      </c>
      <c r="K137" s="57">
        <f t="shared" si="7"/>
        <v>59.39700704225353</v>
      </c>
    </row>
    <row r="138" spans="1:11" ht="18.75">
      <c r="A138" s="24" t="s">
        <v>298</v>
      </c>
      <c r="B138" s="5" t="s">
        <v>299</v>
      </c>
      <c r="C138" s="58"/>
      <c r="D138" s="58"/>
      <c r="E138" s="59"/>
      <c r="F138" s="60">
        <v>454400</v>
      </c>
      <c r="G138" s="58">
        <v>269900</v>
      </c>
      <c r="H138" s="59">
        <f>G138/F138*100</f>
        <v>59.39700704225353</v>
      </c>
      <c r="I138" s="56">
        <f t="shared" si="6"/>
        <v>454400</v>
      </c>
      <c r="J138" s="56">
        <f t="shared" si="6"/>
        <v>269900</v>
      </c>
      <c r="K138" s="57">
        <f t="shared" si="7"/>
        <v>59.39700704225353</v>
      </c>
    </row>
    <row r="139" spans="1:11" ht="18.75">
      <c r="A139" s="23" t="s">
        <v>300</v>
      </c>
      <c r="B139" s="4" t="s">
        <v>301</v>
      </c>
      <c r="C139" s="58">
        <f>C140</f>
        <v>1560622</v>
      </c>
      <c r="D139" s="58">
        <f>D140</f>
        <v>1180748.33</v>
      </c>
      <c r="E139" s="59">
        <f aca="true" t="shared" si="10" ref="E139:E146">D139/C139*100</f>
        <v>75.65882897972732</v>
      </c>
      <c r="F139" s="60">
        <f>F140</f>
        <v>49000</v>
      </c>
      <c r="G139" s="60">
        <f>G140</f>
        <v>49000</v>
      </c>
      <c r="H139" s="59">
        <f>G139/F139*100</f>
        <v>100</v>
      </c>
      <c r="I139" s="56">
        <f t="shared" si="6"/>
        <v>1609622</v>
      </c>
      <c r="J139" s="56">
        <f t="shared" si="6"/>
        <v>1229748.33</v>
      </c>
      <c r="K139" s="57">
        <f t="shared" si="7"/>
        <v>76.39982120025695</v>
      </c>
    </row>
    <row r="140" spans="1:11" ht="18.75">
      <c r="A140" s="24" t="s">
        <v>302</v>
      </c>
      <c r="B140" s="5" t="s">
        <v>303</v>
      </c>
      <c r="C140" s="58">
        <v>1560622</v>
      </c>
      <c r="D140" s="58">
        <v>1180748.33</v>
      </c>
      <c r="E140" s="59">
        <f t="shared" si="10"/>
        <v>75.65882897972732</v>
      </c>
      <c r="F140" s="60">
        <v>49000</v>
      </c>
      <c r="G140" s="58">
        <v>49000</v>
      </c>
      <c r="H140" s="59">
        <f>G140/F140*100</f>
        <v>100</v>
      </c>
      <c r="I140" s="56">
        <f t="shared" si="6"/>
        <v>1609622</v>
      </c>
      <c r="J140" s="56">
        <f t="shared" si="6"/>
        <v>1229748.33</v>
      </c>
      <c r="K140" s="57">
        <f aca="true" t="shared" si="11" ref="K140:K153">J140/I140*100</f>
        <v>76.39982120025695</v>
      </c>
    </row>
    <row r="141" spans="1:11" ht="18.75">
      <c r="A141" s="23" t="s">
        <v>304</v>
      </c>
      <c r="B141" s="4" t="s">
        <v>305</v>
      </c>
      <c r="C141" s="56"/>
      <c r="D141" s="56"/>
      <c r="E141" s="57"/>
      <c r="F141" s="61"/>
      <c r="G141" s="56"/>
      <c r="H141" s="57"/>
      <c r="I141" s="56"/>
      <c r="J141" s="56"/>
      <c r="K141" s="75"/>
    </row>
    <row r="142" spans="1:11" ht="18.75">
      <c r="A142" s="24" t="s">
        <v>306</v>
      </c>
      <c r="B142" s="5" t="s">
        <v>307</v>
      </c>
      <c r="C142" s="58"/>
      <c r="D142" s="58"/>
      <c r="E142" s="59"/>
      <c r="F142" s="60"/>
      <c r="G142" s="58"/>
      <c r="H142" s="59"/>
      <c r="I142" s="56"/>
      <c r="J142" s="56"/>
      <c r="K142" s="75"/>
    </row>
    <row r="143" spans="1:11" ht="18.75" hidden="1">
      <c r="A143" s="24" t="s">
        <v>308</v>
      </c>
      <c r="B143" s="5">
        <v>8775</v>
      </c>
      <c r="C143" s="58">
        <v>0</v>
      </c>
      <c r="D143" s="58">
        <v>0</v>
      </c>
      <c r="E143" s="59" t="e">
        <f t="shared" si="10"/>
        <v>#DIV/0!</v>
      </c>
      <c r="F143" s="60"/>
      <c r="G143" s="58"/>
      <c r="H143" s="59"/>
      <c r="I143" s="56">
        <f aca="true" t="shared" si="12" ref="I143:J153">C143+F143</f>
        <v>0</v>
      </c>
      <c r="J143" s="56">
        <f t="shared" si="12"/>
        <v>0</v>
      </c>
      <c r="K143" s="75" t="e">
        <f>E143+H143</f>
        <v>#DIV/0!</v>
      </c>
    </row>
    <row r="144" spans="1:11" ht="19.5">
      <c r="A144" s="23" t="s">
        <v>309</v>
      </c>
      <c r="B144" s="47" t="s">
        <v>310</v>
      </c>
      <c r="C144" s="56">
        <f>C7+C11+C37+C47+C69+C87+C99+C130+C76</f>
        <v>449488683.74000007</v>
      </c>
      <c r="D144" s="56">
        <f>D7+D11+D37+D47+D69+D87+D99+D130+D76</f>
        <v>382407910.2700001</v>
      </c>
      <c r="E144" s="57">
        <f t="shared" si="10"/>
        <v>85.07620416339518</v>
      </c>
      <c r="F144" s="56">
        <f>F7+F11+F37+F47+F69+F76+F87+F99+F130</f>
        <v>92197603.97</v>
      </c>
      <c r="G144" s="56">
        <f>G7+G11+G37+G47+G69+G87+G99+G130+G76</f>
        <v>74296035.72</v>
      </c>
      <c r="H144" s="57">
        <f>G144/F144*100</f>
        <v>80.58347779208562</v>
      </c>
      <c r="I144" s="56">
        <f t="shared" si="12"/>
        <v>541686287.71</v>
      </c>
      <c r="J144" s="56">
        <f t="shared" si="12"/>
        <v>456703945.9900001</v>
      </c>
      <c r="K144" s="57">
        <f t="shared" si="11"/>
        <v>84.31152058892499</v>
      </c>
    </row>
    <row r="145" spans="1:11" ht="24" customHeight="1">
      <c r="A145" s="29" t="s">
        <v>311</v>
      </c>
      <c r="B145" s="4">
        <v>9110</v>
      </c>
      <c r="C145" s="58">
        <v>26784600</v>
      </c>
      <c r="D145" s="58">
        <v>24553100</v>
      </c>
      <c r="E145" s="59">
        <f t="shared" si="10"/>
        <v>91.66872008542222</v>
      </c>
      <c r="F145" s="60"/>
      <c r="G145" s="58"/>
      <c r="H145" s="59"/>
      <c r="I145" s="56">
        <f t="shared" si="12"/>
        <v>26784600</v>
      </c>
      <c r="J145" s="56">
        <f t="shared" si="12"/>
        <v>24553100</v>
      </c>
      <c r="K145" s="57">
        <f t="shared" si="11"/>
        <v>91.66872008542222</v>
      </c>
    </row>
    <row r="146" spans="1:11" ht="43.5" customHeight="1">
      <c r="A146" s="39" t="s">
        <v>312</v>
      </c>
      <c r="B146" s="4" t="s">
        <v>313</v>
      </c>
      <c r="C146" s="56">
        <v>7007278</v>
      </c>
      <c r="D146" s="56">
        <v>6866793</v>
      </c>
      <c r="E146" s="57">
        <f t="shared" si="10"/>
        <v>97.99515589362944</v>
      </c>
      <c r="F146" s="61">
        <v>5313843</v>
      </c>
      <c r="G146" s="56">
        <v>5313842.57</v>
      </c>
      <c r="H146" s="57">
        <f>G146/F146*100</f>
        <v>99.99999190792803</v>
      </c>
      <c r="I146" s="56">
        <f>C146+F146</f>
        <v>12321121</v>
      </c>
      <c r="J146" s="56">
        <f>D146+G146</f>
        <v>12180635.57</v>
      </c>
      <c r="K146" s="57">
        <f t="shared" si="11"/>
        <v>98.85979993216527</v>
      </c>
    </row>
    <row r="147" spans="1:11" ht="22.5" customHeight="1" hidden="1">
      <c r="A147" s="26"/>
      <c r="B147" s="4"/>
      <c r="C147" s="58"/>
      <c r="D147" s="58"/>
      <c r="E147" s="59"/>
      <c r="F147" s="60"/>
      <c r="G147" s="58"/>
      <c r="H147" s="59"/>
      <c r="I147" s="56">
        <f t="shared" si="12"/>
        <v>0</v>
      </c>
      <c r="J147" s="56">
        <f t="shared" si="12"/>
        <v>0</v>
      </c>
      <c r="K147" s="57"/>
    </row>
    <row r="148" spans="1:11" ht="36.75" customHeight="1">
      <c r="A148" s="29" t="s">
        <v>314</v>
      </c>
      <c r="B148" s="47">
        <v>900202</v>
      </c>
      <c r="C148" s="56">
        <f>C144+C145+C146</f>
        <v>483280561.74000007</v>
      </c>
      <c r="D148" s="56">
        <f>D144+D147+D146+D145</f>
        <v>413827803.2700001</v>
      </c>
      <c r="E148" s="57">
        <f>D148/C148*100</f>
        <v>85.62889469008587</v>
      </c>
      <c r="F148" s="56">
        <f>F144+F147+F146+F145</f>
        <v>97511446.97</v>
      </c>
      <c r="G148" s="56">
        <f>G144+G147+G146+G145</f>
        <v>79609878.28999999</v>
      </c>
      <c r="H148" s="57">
        <f>G148/F148*100</f>
        <v>81.64157210639328</v>
      </c>
      <c r="I148" s="56">
        <f t="shared" si="12"/>
        <v>580792008.71</v>
      </c>
      <c r="J148" s="56">
        <f t="shared" si="12"/>
        <v>493437681.56000006</v>
      </c>
      <c r="K148" s="57">
        <f t="shared" si="11"/>
        <v>84.9594474717338</v>
      </c>
    </row>
    <row r="149" spans="1:11" ht="47.25">
      <c r="A149" s="28" t="s">
        <v>315</v>
      </c>
      <c r="B149" s="47">
        <v>9700</v>
      </c>
      <c r="C149" s="56">
        <f>C152+C151</f>
        <v>4990000</v>
      </c>
      <c r="D149" s="56">
        <f>D152+D151</f>
        <v>4314845.63</v>
      </c>
      <c r="E149" s="59">
        <f>D149/C149*100</f>
        <v>86.46985230460922</v>
      </c>
      <c r="F149" s="61">
        <f>F152+F150</f>
        <v>5425000</v>
      </c>
      <c r="G149" s="61">
        <f>G152</f>
        <v>4425000</v>
      </c>
      <c r="H149" s="57">
        <f>G149/F149*100</f>
        <v>81.5668202764977</v>
      </c>
      <c r="I149" s="56">
        <f t="shared" si="12"/>
        <v>10415000</v>
      </c>
      <c r="J149" s="56">
        <f t="shared" si="12"/>
        <v>8739845.629999999</v>
      </c>
      <c r="K149" s="57">
        <f t="shared" si="11"/>
        <v>83.91594459913586</v>
      </c>
    </row>
    <row r="150" spans="1:11" ht="31.5">
      <c r="A150" s="28" t="s">
        <v>106</v>
      </c>
      <c r="B150" s="48">
        <v>9720</v>
      </c>
      <c r="C150" s="58"/>
      <c r="D150" s="58"/>
      <c r="E150" s="59"/>
      <c r="F150" s="60">
        <v>1000000</v>
      </c>
      <c r="G150" s="60"/>
      <c r="H150" s="59"/>
      <c r="I150" s="58">
        <f>F150</f>
        <v>1000000</v>
      </c>
      <c r="J150" s="58"/>
      <c r="K150" s="59"/>
    </row>
    <row r="151" spans="1:11" ht="54.75" customHeight="1">
      <c r="A151" s="28" t="s">
        <v>316</v>
      </c>
      <c r="B151" s="48">
        <v>9730</v>
      </c>
      <c r="C151" s="58">
        <v>3000000</v>
      </c>
      <c r="D151" s="58">
        <v>3000000</v>
      </c>
      <c r="E151" s="59">
        <f>D151/C151*100</f>
        <v>100</v>
      </c>
      <c r="F151" s="61"/>
      <c r="G151" s="56"/>
      <c r="H151" s="59"/>
      <c r="I151" s="56">
        <f>C151+F151</f>
        <v>3000000</v>
      </c>
      <c r="J151" s="56">
        <f>D151+G151</f>
        <v>3000000</v>
      </c>
      <c r="K151" s="57">
        <f>J151/I151*100</f>
        <v>100</v>
      </c>
    </row>
    <row r="152" spans="1:11" ht="21" customHeight="1">
      <c r="A152" s="28" t="s">
        <v>11</v>
      </c>
      <c r="B152" s="48">
        <v>9770</v>
      </c>
      <c r="C152" s="58">
        <v>1990000</v>
      </c>
      <c r="D152" s="58">
        <v>1314845.63</v>
      </c>
      <c r="E152" s="59">
        <f>D152/C152*100</f>
        <v>66.07264472361808</v>
      </c>
      <c r="F152" s="60">
        <v>4425000</v>
      </c>
      <c r="G152" s="60">
        <v>4425000</v>
      </c>
      <c r="H152" s="57">
        <f>G152/F152*100</f>
        <v>100</v>
      </c>
      <c r="I152" s="56">
        <f t="shared" si="12"/>
        <v>6415000</v>
      </c>
      <c r="J152" s="56">
        <f t="shared" si="12"/>
        <v>5739845.63</v>
      </c>
      <c r="K152" s="59">
        <f t="shared" si="11"/>
        <v>89.4753800467654</v>
      </c>
    </row>
    <row r="153" spans="1:11" ht="33.75" customHeight="1">
      <c r="A153" s="50" t="s">
        <v>317</v>
      </c>
      <c r="B153" s="4">
        <v>900203</v>
      </c>
      <c r="C153" s="76">
        <f>C148+C149</f>
        <v>488270561.74000007</v>
      </c>
      <c r="D153" s="76">
        <f>D148+D149</f>
        <v>418142648.9000001</v>
      </c>
      <c r="E153" s="57">
        <f>D153/C153*100</f>
        <v>85.63748906137361</v>
      </c>
      <c r="F153" s="77">
        <f>F148+F149</f>
        <v>102936446.97</v>
      </c>
      <c r="G153" s="76">
        <f>G148+G149</f>
        <v>84034878.28999999</v>
      </c>
      <c r="H153" s="57">
        <f>G153/F153*100</f>
        <v>81.63763250395779</v>
      </c>
      <c r="I153" s="56">
        <f t="shared" si="12"/>
        <v>591207008.71</v>
      </c>
      <c r="J153" s="56">
        <f t="shared" si="12"/>
        <v>502177527.19000006</v>
      </c>
      <c r="K153" s="57">
        <f t="shared" si="11"/>
        <v>84.94106460032329</v>
      </c>
    </row>
  </sheetData>
  <sheetProtection/>
  <mergeCells count="14">
    <mergeCell ref="C3:C4"/>
    <mergeCell ref="H3:H4"/>
    <mergeCell ref="I3:I4"/>
    <mergeCell ref="J3:J4"/>
    <mergeCell ref="K3:K4"/>
    <mergeCell ref="D3:D4"/>
    <mergeCell ref="E3:E4"/>
    <mergeCell ref="F3:F4"/>
    <mergeCell ref="G3:G4"/>
    <mergeCell ref="A2:A4"/>
    <mergeCell ref="C2:E2"/>
    <mergeCell ref="F2:H2"/>
    <mergeCell ref="I2:K2"/>
    <mergeCell ref="B3:B4"/>
  </mergeCells>
  <printOptions/>
  <pageMargins left="0.7480314960629921" right="0" top="0.7874015748031497" bottom="0.7874015748031497" header="0.5118110236220472" footer="0.5118110236220472"/>
  <pageSetup horizontalDpi="600" verticalDpi="600" orientation="portrait" paperSize="9" scale="37" r:id="rId1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budget-tanya</dc:creator>
  <cp:keywords/>
  <dc:description/>
  <cp:lastModifiedBy>20230629</cp:lastModifiedBy>
  <cp:lastPrinted>2023-12-25T08:20:24Z</cp:lastPrinted>
  <dcterms:created xsi:type="dcterms:W3CDTF">2021-04-12T13:42:14Z</dcterms:created>
  <dcterms:modified xsi:type="dcterms:W3CDTF">2023-12-25T08:20:44Z</dcterms:modified>
  <cp:category/>
  <cp:version/>
  <cp:contentType/>
  <cp:contentStatus/>
</cp:coreProperties>
</file>