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55" windowWidth="9555" windowHeight="8910"/>
  </bookViews>
  <sheets>
    <sheet name="Додаток 8" sheetId="6" r:id="rId1"/>
  </sheets>
  <calcPr calcId="145621"/>
</workbook>
</file>

<file path=xl/calcChain.xml><?xml version="1.0" encoding="utf-8"?>
<calcChain xmlns="http://schemas.openxmlformats.org/spreadsheetml/2006/main">
  <c r="E19" i="6" l="1"/>
  <c r="D19" i="6"/>
  <c r="C19" i="6"/>
  <c r="F8" i="6"/>
  <c r="E8" i="6"/>
  <c r="D8" i="6"/>
  <c r="E30" i="6"/>
  <c r="C30" i="6"/>
  <c r="F20" i="6"/>
  <c r="E20" i="6"/>
  <c r="E9" i="6" l="1"/>
  <c r="C9" i="6"/>
  <c r="E23" i="6" l="1"/>
  <c r="D23" i="6"/>
  <c r="H6" i="6" l="1"/>
  <c r="H41" i="6" s="1"/>
  <c r="G6" i="6"/>
  <c r="F6" i="6"/>
  <c r="E6" i="6"/>
  <c r="D6" i="6"/>
  <c r="I17" i="6"/>
  <c r="H17" i="6"/>
  <c r="G17" i="6"/>
  <c r="F17" i="6"/>
  <c r="E17" i="6"/>
  <c r="D17" i="6"/>
  <c r="I26" i="6"/>
  <c r="H26" i="6"/>
  <c r="G26" i="6"/>
  <c r="F26" i="6"/>
  <c r="E26" i="6"/>
  <c r="D26" i="6"/>
  <c r="I31" i="6"/>
  <c r="H31" i="6"/>
  <c r="G31" i="6"/>
  <c r="F31" i="6"/>
  <c r="E31" i="6"/>
  <c r="D31" i="6"/>
  <c r="I39" i="6"/>
  <c r="H39" i="6"/>
  <c r="G39" i="6"/>
  <c r="F39" i="6"/>
  <c r="E39" i="6"/>
  <c r="D39" i="6"/>
  <c r="C39" i="6"/>
  <c r="D41" i="6" l="1"/>
  <c r="F41" i="6"/>
  <c r="G41" i="6"/>
  <c r="E41" i="6"/>
  <c r="C31" i="6"/>
  <c r="C26" i="6"/>
  <c r="C17" i="6" l="1"/>
  <c r="I6" i="6" l="1"/>
  <c r="I41" i="6" s="1"/>
  <c r="C6" i="6"/>
  <c r="C41" i="6" s="1"/>
</calcChain>
</file>

<file path=xl/sharedStrings.xml><?xml version="1.0" encoding="utf-8"?>
<sst xmlns="http://schemas.openxmlformats.org/spreadsheetml/2006/main" count="71" uniqueCount="66">
  <si>
    <t>0200000</t>
  </si>
  <si>
    <t>0150</t>
  </si>
  <si>
    <t>0160</t>
  </si>
  <si>
    <t>2010</t>
  </si>
  <si>
    <t>2080</t>
  </si>
  <si>
    <t>2112</t>
  </si>
  <si>
    <t>2113</t>
  </si>
  <si>
    <t>2151</t>
  </si>
  <si>
    <t>0600000</t>
  </si>
  <si>
    <t>1000000</t>
  </si>
  <si>
    <t>4030</t>
  </si>
  <si>
    <t>4040</t>
  </si>
  <si>
    <t>4060</t>
  </si>
  <si>
    <t>4081</t>
  </si>
  <si>
    <t>3700000</t>
  </si>
  <si>
    <t>код бюджету</t>
  </si>
  <si>
    <t>Назва головного розпорядника коштів</t>
  </si>
  <si>
    <t>Теплова енергія, Г/КАЛ, КЕКВ 2271</t>
  </si>
  <si>
    <t>Водопостачання та водовідведення, куб.м,  КЕКВ 2272</t>
  </si>
  <si>
    <t>Електрична енергія, Кват, КЕКВ 2273</t>
  </si>
  <si>
    <t>Природний газ, куб.м,  КЕКВ 2274</t>
  </si>
  <si>
    <t>Тверде паливо, т,  КЕКВ 2275</t>
  </si>
  <si>
    <t>тверде паливо, куб.м ,  КЕКВ 2275</t>
  </si>
  <si>
    <t>Виконавчий комітет Бродівської міської ради, в тому числі</t>
  </si>
  <si>
    <t>Відділ  освіти Бродіської міської ради, в тому числі</t>
  </si>
  <si>
    <t>Відділ  культури, туризму, молоді та спорту Бродівської міської ради, в тому числі</t>
  </si>
  <si>
    <t>Фінансове управління Бродівської міської ради</t>
  </si>
  <si>
    <t>Відділ  соціального захисту  Бродівської міської ради, в тому числі</t>
  </si>
  <si>
    <t>0800000</t>
  </si>
  <si>
    <t>Організаційне,інформаційно-аналітичне та матеріально-технічне забезпечення діяльності обласної ради, районної ради,районної у місті ради(у разі її створення),міської, селищної,сільської рад</t>
  </si>
  <si>
    <t>Керівництво і управління у відповідній сфері у містах (місті Києві),селищах,селах, територіальних громадах (ЦНАП)</t>
  </si>
  <si>
    <t>Керівництво і управління у відповідній сфері у містах (місті Києві),селищах,селах, територіальних громадах (Центр у справах дітей)</t>
  </si>
  <si>
    <t>Забезпечення діяльності місцевої пожежної охорони</t>
  </si>
  <si>
    <t>Керівництво і управління у відповідній сфері у містах (місті Києві),селищах,селах, територіальних громад</t>
  </si>
  <si>
    <t>Забезпечення діяльності центрів професійного розвитку педагогічних працівників</t>
  </si>
  <si>
    <t>Сміття,  куб.м,          КЕКВ 2275</t>
  </si>
  <si>
    <t>Надання дошкільної освіти</t>
  </si>
  <si>
    <t>Надання загальної середньої освіти закладами загальної середньої освіти</t>
  </si>
  <si>
    <t xml:space="preserve">Надання позашкільної освіти закладами позашкільної освіти, заходи із позашкільної роботи з дітьми </t>
  </si>
  <si>
    <t>Забезпечення діяльності інших закладів у сфері освіти</t>
  </si>
  <si>
    <t>Забезпечення діяльності інклюзивно-ресурсних центрів за рахунок коштів місцевого бюджету</t>
  </si>
  <si>
    <t>Утримання та навчально-тренувальна робота комунальних дитячо-юнацьких спортивних шкіл</t>
  </si>
  <si>
    <t>3104</t>
  </si>
  <si>
    <t>3105</t>
  </si>
  <si>
    <t>3121</t>
  </si>
  <si>
    <t>Керівництво і управління у відповідній сфері у містах (місті Києві),селищах,селах,територіальних громад</t>
  </si>
  <si>
    <t>Забезпечення соціальними послугами за місцем проживання громадян , які не здатні до самообслуговування у зв"язку з похилим віком ,хворобою,інвалідністю</t>
  </si>
  <si>
    <t>Надання реабілітаційних послуг особам з інвалідністюта дітям з інвалідністю</t>
  </si>
  <si>
    <t>Утримання та забезпечення діяльністю центрів соціальних служб</t>
  </si>
  <si>
    <t>Забезпечення діяльності бібліотек</t>
  </si>
  <si>
    <t>Забезпечення діяльності музеїв і виставок</t>
  </si>
  <si>
    <t>Забезпечення діяльності палаців і будинків культури, клубів,центрів дозвілля та інших клубних закладів</t>
  </si>
  <si>
    <t>Забезпечення діяльності інших закладів в галузі культури і мистецтв</t>
  </si>
  <si>
    <t>Надання спеціалізованої освіти мистецькими школами</t>
  </si>
  <si>
    <t>Керівництво і управління у відповідній сфері у містах (місті Києві),селищах,селах,територіальних громадах</t>
  </si>
  <si>
    <t>Керівництво і управлінняу відповідній сфері у містах (місті Києві),селищах,селах,територіальних громадах</t>
  </si>
  <si>
    <t>Багатопрофільна стаціонарна медична допомога населенню</t>
  </si>
  <si>
    <t>Амбулаторно-поліклінічна допомога населенню, крім первинної медичної допомоги</t>
  </si>
  <si>
    <t>Первинна медична допомога населенню, що надається фельдшерськими, фельдшерсько-акушерськими пунктами</t>
  </si>
  <si>
    <t>Первинна медична допомога населенню, що надається амбулаторно-поліклінічними закладами (відділеннями)</t>
  </si>
  <si>
    <t>Забезпечення діяльності інших закладів у сфері охорони здоров`я</t>
  </si>
  <si>
    <t>РАЗОМ</t>
  </si>
  <si>
    <t>Марія СТЕПАНКІВ</t>
  </si>
  <si>
    <t>Зміни до лімітного споживання енергоносіїв у фізичних обсягах по головних розпорядниках коштів на 2022 рік</t>
  </si>
  <si>
    <t>Секретар виконавчого комітету</t>
  </si>
  <si>
    <t xml:space="preserve">Додаток
до рішення виконавчого комітету
Бродівської міської ради
28 грудня 2021 року № 557
(в редакції рішення виконавчого
комітету міської ради
26 вересня 2022 року №  242 /02-02)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</si>
</sst>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"/>
    <numFmt numFmtId="166" formatCode="0.000"/>
  </numFmts>
  <fonts count="8" x14ac:knownFonts="1">
    <font>
      <sz val="10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name val="Arial Cyr"/>
      <charset val="204"/>
    </font>
    <font>
      <sz val="14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/>
    <xf numFmtId="0" fontId="1" fillId="0" borderId="1" xfId="0" applyFont="1" applyBorder="1"/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3" xfId="0" applyNumberFormat="1" applyFont="1" applyFill="1" applyBorder="1" applyAlignment="1" applyProtection="1">
      <alignment horizontal="right" vertical="center" wrapText="1"/>
    </xf>
    <xf numFmtId="0" fontId="4" fillId="2" borderId="2" xfId="0" quotePrefix="1" applyFont="1" applyFill="1" applyBorder="1" applyAlignment="1">
      <alignment horizontal="center" vertical="center" wrapText="1"/>
    </xf>
    <xf numFmtId="0" fontId="4" fillId="2" borderId="2" xfId="0" quotePrefix="1" applyFont="1" applyFill="1" applyBorder="1" applyAlignment="1">
      <alignment horizontal="right" vertical="center" wrapText="1"/>
    </xf>
    <xf numFmtId="0" fontId="5" fillId="0" borderId="2" xfId="0" applyFont="1" applyBorder="1" applyAlignment="1">
      <alignment horizontal="right" vertical="center"/>
    </xf>
    <xf numFmtId="164" fontId="4" fillId="0" borderId="2" xfId="0" applyNumberFormat="1" applyFont="1" applyBorder="1" applyAlignment="1">
      <alignment horizontal="righ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right" vertical="center"/>
    </xf>
    <xf numFmtId="0" fontId="4" fillId="2" borderId="3" xfId="0" quotePrefix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right" vertical="center"/>
    </xf>
    <xf numFmtId="164" fontId="4" fillId="0" borderId="3" xfId="0" applyNumberFormat="1" applyFont="1" applyBorder="1" applyAlignment="1">
      <alignment horizontal="right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2" borderId="2" xfId="0" quotePrefix="1" applyFont="1" applyFill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right" vertical="center" wrapText="1"/>
    </xf>
    <xf numFmtId="3" fontId="5" fillId="0" borderId="2" xfId="0" applyNumberFormat="1" applyFont="1" applyBorder="1" applyAlignment="1">
      <alignment horizontal="right" vertical="center"/>
    </xf>
    <xf numFmtId="2" fontId="5" fillId="0" borderId="2" xfId="0" applyNumberFormat="1" applyFont="1" applyBorder="1" applyAlignment="1">
      <alignment horizontal="right" vertical="center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0" xfId="0" applyFont="1"/>
    <xf numFmtId="0" fontId="6" fillId="0" borderId="0" xfId="0" applyFont="1" applyAlignment="1">
      <alignment horizontal="left"/>
    </xf>
    <xf numFmtId="164" fontId="4" fillId="2" borderId="2" xfId="0" quotePrefix="1" applyNumberFormat="1" applyFont="1" applyFill="1" applyBorder="1" applyAlignment="1">
      <alignment horizontal="right" vertical="center" wrapText="1"/>
    </xf>
    <xf numFmtId="165" fontId="4" fillId="2" borderId="2" xfId="0" quotePrefix="1" applyNumberFormat="1" applyFont="1" applyFill="1" applyBorder="1" applyAlignment="1">
      <alignment horizontal="right" vertical="center" wrapText="1"/>
    </xf>
    <xf numFmtId="164" fontId="3" fillId="0" borderId="3" xfId="0" applyNumberFormat="1" applyFont="1" applyFill="1" applyBorder="1" applyAlignment="1" applyProtection="1">
      <alignment horizontal="right" vertical="center" wrapText="1"/>
    </xf>
    <xf numFmtId="164" fontId="3" fillId="2" borderId="2" xfId="0" quotePrefix="1" applyNumberFormat="1" applyFont="1" applyFill="1" applyBorder="1" applyAlignment="1">
      <alignment horizontal="right" vertical="center" wrapText="1"/>
    </xf>
    <xf numFmtId="0" fontId="4" fillId="0" borderId="3" xfId="0" applyNumberFormat="1" applyFont="1" applyFill="1" applyBorder="1" applyAlignment="1" applyProtection="1">
      <alignment horizontal="left" vertical="center" wrapText="1"/>
    </xf>
    <xf numFmtId="164" fontId="4" fillId="0" borderId="3" xfId="0" applyNumberFormat="1" applyFont="1" applyFill="1" applyBorder="1" applyAlignment="1" applyProtection="1">
      <alignment horizontal="right" vertical="center" wrapText="1"/>
    </xf>
    <xf numFmtId="0" fontId="4" fillId="2" borderId="3" xfId="0" quotePrefix="1" applyFont="1" applyFill="1" applyBorder="1" applyAlignment="1">
      <alignment horizontal="right" vertical="center" wrapText="1"/>
    </xf>
    <xf numFmtId="164" fontId="4" fillId="0" borderId="2" xfId="0" applyNumberFormat="1" applyFont="1" applyBorder="1" applyAlignment="1">
      <alignment horizontal="right" vertical="center"/>
    </xf>
    <xf numFmtId="165" fontId="5" fillId="0" borderId="2" xfId="0" applyNumberFormat="1" applyFont="1" applyBorder="1" applyAlignment="1">
      <alignment horizontal="right" vertical="center"/>
    </xf>
    <xf numFmtId="166" fontId="5" fillId="0" borderId="2" xfId="0" applyNumberFormat="1" applyFont="1" applyBorder="1" applyAlignment="1">
      <alignment horizontal="right" vertical="center"/>
    </xf>
    <xf numFmtId="164" fontId="5" fillId="0" borderId="2" xfId="0" applyNumberFormat="1" applyFont="1" applyBorder="1" applyAlignment="1">
      <alignment horizontal="right" vertical="center"/>
    </xf>
    <xf numFmtId="164" fontId="3" fillId="0" borderId="2" xfId="0" applyNumberFormat="1" applyFont="1" applyBorder="1" applyAlignment="1">
      <alignment horizontal="right" vertical="center" wrapText="1"/>
    </xf>
    <xf numFmtId="2" fontId="4" fillId="2" borderId="2" xfId="0" quotePrefix="1" applyNumberFormat="1" applyFont="1" applyFill="1" applyBorder="1" applyAlignment="1">
      <alignment horizontal="right" vertical="center" wrapText="1"/>
    </xf>
    <xf numFmtId="0" fontId="3" fillId="0" borderId="2" xfId="0" applyFont="1" applyBorder="1"/>
    <xf numFmtId="0" fontId="7" fillId="0" borderId="3" xfId="0" applyFont="1" applyBorder="1" applyAlignment="1">
      <alignment horizontal="right" vertical="center"/>
    </xf>
    <xf numFmtId="0" fontId="7" fillId="0" borderId="3" xfId="0" applyFont="1" applyBorder="1" applyAlignment="1">
      <alignment horizontal="right" vertical="center" wrapText="1"/>
    </xf>
    <xf numFmtId="0" fontId="7" fillId="0" borderId="3" xfId="0" applyNumberFormat="1" applyFont="1" applyFill="1" applyBorder="1" applyAlignment="1" applyProtection="1">
      <alignment horizontal="right" vertical="center" wrapText="1"/>
    </xf>
    <xf numFmtId="0" fontId="7" fillId="0" borderId="2" xfId="0" applyFont="1" applyBorder="1" applyAlignment="1">
      <alignment horizontal="right" vertical="center" wrapText="1"/>
    </xf>
    <xf numFmtId="164" fontId="7" fillId="0" borderId="2" xfId="0" applyNumberFormat="1" applyFont="1" applyBorder="1" applyAlignment="1">
      <alignment horizontal="right" vertical="center"/>
    </xf>
    <xf numFmtId="164" fontId="7" fillId="2" borderId="2" xfId="0" quotePrefix="1" applyNumberFormat="1" applyFont="1" applyFill="1" applyBorder="1" applyAlignment="1">
      <alignment horizontal="right" vertical="center" wrapText="1"/>
    </xf>
    <xf numFmtId="0" fontId="7" fillId="0" borderId="2" xfId="0" applyFont="1" applyBorder="1" applyAlignment="1">
      <alignment horizontal="right" vertical="center"/>
    </xf>
    <xf numFmtId="165" fontId="4" fillId="0" borderId="2" xfId="0" applyNumberFormat="1" applyFont="1" applyBorder="1" applyAlignment="1">
      <alignment horizontal="right" vertical="center"/>
    </xf>
    <xf numFmtId="0" fontId="7" fillId="2" borderId="2" xfId="0" quotePrefix="1" applyFont="1" applyFill="1" applyBorder="1" applyAlignment="1">
      <alignment horizontal="right" vertical="center" wrapText="1"/>
    </xf>
    <xf numFmtId="164" fontId="7" fillId="0" borderId="2" xfId="0" applyNumberFormat="1" applyFont="1" applyBorder="1" applyAlignment="1">
      <alignment horizontal="right" vertical="center" wrapText="1"/>
    </xf>
    <xf numFmtId="0" fontId="1" fillId="0" borderId="0" xfId="0" applyNumberFormat="1" applyFont="1" applyFill="1" applyAlignment="1" applyProtection="1">
      <alignment horizontal="left" vertical="center" wrapText="1"/>
    </xf>
    <xf numFmtId="0" fontId="0" fillId="0" borderId="0" xfId="0" applyAlignment="1"/>
    <xf numFmtId="0" fontId="3" fillId="0" borderId="0" xfId="0" applyNumberFormat="1" applyFont="1" applyFill="1" applyBorder="1" applyAlignment="1" applyProtection="1">
      <alignment horizontal="center" vertical="top" wrapText="1"/>
    </xf>
    <xf numFmtId="0" fontId="4" fillId="0" borderId="0" xfId="0" applyFont="1" applyAlignmen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zoomScale="70" zoomScaleNormal="7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G1" sqref="G1:J1"/>
    </sheetView>
  </sheetViews>
  <sheetFormatPr defaultRowHeight="12.75" x14ac:dyDescent="0.2"/>
  <cols>
    <col min="1" max="1" width="14.28515625" customWidth="1"/>
    <col min="2" max="2" width="52.7109375" customWidth="1"/>
    <col min="3" max="3" width="13.140625" customWidth="1"/>
    <col min="4" max="4" width="15.140625" customWidth="1"/>
    <col min="5" max="5" width="18.140625" customWidth="1"/>
    <col min="6" max="6" width="12.7109375" customWidth="1"/>
    <col min="7" max="8" width="14.85546875" customWidth="1"/>
    <col min="9" max="9" width="15.85546875" customWidth="1"/>
    <col min="10" max="10" width="8" hidden="1" customWidth="1"/>
    <col min="258" max="258" width="14.28515625" customWidth="1"/>
    <col min="259" max="259" width="52.7109375" customWidth="1"/>
    <col min="260" max="260" width="13.140625" customWidth="1"/>
    <col min="261" max="261" width="15.140625" customWidth="1"/>
    <col min="262" max="262" width="18.140625" customWidth="1"/>
    <col min="263" max="263" width="12.7109375" customWidth="1"/>
    <col min="264" max="264" width="14.85546875" customWidth="1"/>
    <col min="265" max="265" width="15.85546875" customWidth="1"/>
    <col min="266" max="266" width="0" hidden="1" customWidth="1"/>
    <col min="514" max="514" width="14.28515625" customWidth="1"/>
    <col min="515" max="515" width="52.7109375" customWidth="1"/>
    <col min="516" max="516" width="13.140625" customWidth="1"/>
    <col min="517" max="517" width="15.140625" customWidth="1"/>
    <col min="518" max="518" width="18.140625" customWidth="1"/>
    <col min="519" max="519" width="12.7109375" customWidth="1"/>
    <col min="520" max="520" width="14.85546875" customWidth="1"/>
    <col min="521" max="521" width="15.85546875" customWidth="1"/>
    <col min="522" max="522" width="0" hidden="1" customWidth="1"/>
    <col min="770" max="770" width="14.28515625" customWidth="1"/>
    <col min="771" max="771" width="52.7109375" customWidth="1"/>
    <col min="772" max="772" width="13.140625" customWidth="1"/>
    <col min="773" max="773" width="15.140625" customWidth="1"/>
    <col min="774" max="774" width="18.140625" customWidth="1"/>
    <col min="775" max="775" width="12.7109375" customWidth="1"/>
    <col min="776" max="776" width="14.85546875" customWidth="1"/>
    <col min="777" max="777" width="15.85546875" customWidth="1"/>
    <col min="778" max="778" width="0" hidden="1" customWidth="1"/>
    <col min="1026" max="1026" width="14.28515625" customWidth="1"/>
    <col min="1027" max="1027" width="52.7109375" customWidth="1"/>
    <col min="1028" max="1028" width="13.140625" customWidth="1"/>
    <col min="1029" max="1029" width="15.140625" customWidth="1"/>
    <col min="1030" max="1030" width="18.140625" customWidth="1"/>
    <col min="1031" max="1031" width="12.7109375" customWidth="1"/>
    <col min="1032" max="1032" width="14.85546875" customWidth="1"/>
    <col min="1033" max="1033" width="15.85546875" customWidth="1"/>
    <col min="1034" max="1034" width="0" hidden="1" customWidth="1"/>
    <col min="1282" max="1282" width="14.28515625" customWidth="1"/>
    <col min="1283" max="1283" width="52.7109375" customWidth="1"/>
    <col min="1284" max="1284" width="13.140625" customWidth="1"/>
    <col min="1285" max="1285" width="15.140625" customWidth="1"/>
    <col min="1286" max="1286" width="18.140625" customWidth="1"/>
    <col min="1287" max="1287" width="12.7109375" customWidth="1"/>
    <col min="1288" max="1288" width="14.85546875" customWidth="1"/>
    <col min="1289" max="1289" width="15.85546875" customWidth="1"/>
    <col min="1290" max="1290" width="0" hidden="1" customWidth="1"/>
    <col min="1538" max="1538" width="14.28515625" customWidth="1"/>
    <col min="1539" max="1539" width="52.7109375" customWidth="1"/>
    <col min="1540" max="1540" width="13.140625" customWidth="1"/>
    <col min="1541" max="1541" width="15.140625" customWidth="1"/>
    <col min="1542" max="1542" width="18.140625" customWidth="1"/>
    <col min="1543" max="1543" width="12.7109375" customWidth="1"/>
    <col min="1544" max="1544" width="14.85546875" customWidth="1"/>
    <col min="1545" max="1545" width="15.85546875" customWidth="1"/>
    <col min="1546" max="1546" width="0" hidden="1" customWidth="1"/>
    <col min="1794" max="1794" width="14.28515625" customWidth="1"/>
    <col min="1795" max="1795" width="52.7109375" customWidth="1"/>
    <col min="1796" max="1796" width="13.140625" customWidth="1"/>
    <col min="1797" max="1797" width="15.140625" customWidth="1"/>
    <col min="1798" max="1798" width="18.140625" customWidth="1"/>
    <col min="1799" max="1799" width="12.7109375" customWidth="1"/>
    <col min="1800" max="1800" width="14.85546875" customWidth="1"/>
    <col min="1801" max="1801" width="15.85546875" customWidth="1"/>
    <col min="1802" max="1802" width="0" hidden="1" customWidth="1"/>
    <col min="2050" max="2050" width="14.28515625" customWidth="1"/>
    <col min="2051" max="2051" width="52.7109375" customWidth="1"/>
    <col min="2052" max="2052" width="13.140625" customWidth="1"/>
    <col min="2053" max="2053" width="15.140625" customWidth="1"/>
    <col min="2054" max="2054" width="18.140625" customWidth="1"/>
    <col min="2055" max="2055" width="12.7109375" customWidth="1"/>
    <col min="2056" max="2056" width="14.85546875" customWidth="1"/>
    <col min="2057" max="2057" width="15.85546875" customWidth="1"/>
    <col min="2058" max="2058" width="0" hidden="1" customWidth="1"/>
    <col min="2306" max="2306" width="14.28515625" customWidth="1"/>
    <col min="2307" max="2307" width="52.7109375" customWidth="1"/>
    <col min="2308" max="2308" width="13.140625" customWidth="1"/>
    <col min="2309" max="2309" width="15.140625" customWidth="1"/>
    <col min="2310" max="2310" width="18.140625" customWidth="1"/>
    <col min="2311" max="2311" width="12.7109375" customWidth="1"/>
    <col min="2312" max="2312" width="14.85546875" customWidth="1"/>
    <col min="2313" max="2313" width="15.85546875" customWidth="1"/>
    <col min="2314" max="2314" width="0" hidden="1" customWidth="1"/>
    <col min="2562" max="2562" width="14.28515625" customWidth="1"/>
    <col min="2563" max="2563" width="52.7109375" customWidth="1"/>
    <col min="2564" max="2564" width="13.140625" customWidth="1"/>
    <col min="2565" max="2565" width="15.140625" customWidth="1"/>
    <col min="2566" max="2566" width="18.140625" customWidth="1"/>
    <col min="2567" max="2567" width="12.7109375" customWidth="1"/>
    <col min="2568" max="2568" width="14.85546875" customWidth="1"/>
    <col min="2569" max="2569" width="15.85546875" customWidth="1"/>
    <col min="2570" max="2570" width="0" hidden="1" customWidth="1"/>
    <col min="2818" max="2818" width="14.28515625" customWidth="1"/>
    <col min="2819" max="2819" width="52.7109375" customWidth="1"/>
    <col min="2820" max="2820" width="13.140625" customWidth="1"/>
    <col min="2821" max="2821" width="15.140625" customWidth="1"/>
    <col min="2822" max="2822" width="18.140625" customWidth="1"/>
    <col min="2823" max="2823" width="12.7109375" customWidth="1"/>
    <col min="2824" max="2824" width="14.85546875" customWidth="1"/>
    <col min="2825" max="2825" width="15.85546875" customWidth="1"/>
    <col min="2826" max="2826" width="0" hidden="1" customWidth="1"/>
    <col min="3074" max="3074" width="14.28515625" customWidth="1"/>
    <col min="3075" max="3075" width="52.7109375" customWidth="1"/>
    <col min="3076" max="3076" width="13.140625" customWidth="1"/>
    <col min="3077" max="3077" width="15.140625" customWidth="1"/>
    <col min="3078" max="3078" width="18.140625" customWidth="1"/>
    <col min="3079" max="3079" width="12.7109375" customWidth="1"/>
    <col min="3080" max="3080" width="14.85546875" customWidth="1"/>
    <col min="3081" max="3081" width="15.85546875" customWidth="1"/>
    <col min="3082" max="3082" width="0" hidden="1" customWidth="1"/>
    <col min="3330" max="3330" width="14.28515625" customWidth="1"/>
    <col min="3331" max="3331" width="52.7109375" customWidth="1"/>
    <col min="3332" max="3332" width="13.140625" customWidth="1"/>
    <col min="3333" max="3333" width="15.140625" customWidth="1"/>
    <col min="3334" max="3334" width="18.140625" customWidth="1"/>
    <col min="3335" max="3335" width="12.7109375" customWidth="1"/>
    <col min="3336" max="3336" width="14.85546875" customWidth="1"/>
    <col min="3337" max="3337" width="15.85546875" customWidth="1"/>
    <col min="3338" max="3338" width="0" hidden="1" customWidth="1"/>
    <col min="3586" max="3586" width="14.28515625" customWidth="1"/>
    <col min="3587" max="3587" width="52.7109375" customWidth="1"/>
    <col min="3588" max="3588" width="13.140625" customWidth="1"/>
    <col min="3589" max="3589" width="15.140625" customWidth="1"/>
    <col min="3590" max="3590" width="18.140625" customWidth="1"/>
    <col min="3591" max="3591" width="12.7109375" customWidth="1"/>
    <col min="3592" max="3592" width="14.85546875" customWidth="1"/>
    <col min="3593" max="3593" width="15.85546875" customWidth="1"/>
    <col min="3594" max="3594" width="0" hidden="1" customWidth="1"/>
    <col min="3842" max="3842" width="14.28515625" customWidth="1"/>
    <col min="3843" max="3843" width="52.7109375" customWidth="1"/>
    <col min="3844" max="3844" width="13.140625" customWidth="1"/>
    <col min="3845" max="3845" width="15.140625" customWidth="1"/>
    <col min="3846" max="3846" width="18.140625" customWidth="1"/>
    <col min="3847" max="3847" width="12.7109375" customWidth="1"/>
    <col min="3848" max="3848" width="14.85546875" customWidth="1"/>
    <col min="3849" max="3849" width="15.85546875" customWidth="1"/>
    <col min="3850" max="3850" width="0" hidden="1" customWidth="1"/>
    <col min="4098" max="4098" width="14.28515625" customWidth="1"/>
    <col min="4099" max="4099" width="52.7109375" customWidth="1"/>
    <col min="4100" max="4100" width="13.140625" customWidth="1"/>
    <col min="4101" max="4101" width="15.140625" customWidth="1"/>
    <col min="4102" max="4102" width="18.140625" customWidth="1"/>
    <col min="4103" max="4103" width="12.7109375" customWidth="1"/>
    <col min="4104" max="4104" width="14.85546875" customWidth="1"/>
    <col min="4105" max="4105" width="15.85546875" customWidth="1"/>
    <col min="4106" max="4106" width="0" hidden="1" customWidth="1"/>
    <col min="4354" max="4354" width="14.28515625" customWidth="1"/>
    <col min="4355" max="4355" width="52.7109375" customWidth="1"/>
    <col min="4356" max="4356" width="13.140625" customWidth="1"/>
    <col min="4357" max="4357" width="15.140625" customWidth="1"/>
    <col min="4358" max="4358" width="18.140625" customWidth="1"/>
    <col min="4359" max="4359" width="12.7109375" customWidth="1"/>
    <col min="4360" max="4360" width="14.85546875" customWidth="1"/>
    <col min="4361" max="4361" width="15.85546875" customWidth="1"/>
    <col min="4362" max="4362" width="0" hidden="1" customWidth="1"/>
    <col min="4610" max="4610" width="14.28515625" customWidth="1"/>
    <col min="4611" max="4611" width="52.7109375" customWidth="1"/>
    <col min="4612" max="4612" width="13.140625" customWidth="1"/>
    <col min="4613" max="4613" width="15.140625" customWidth="1"/>
    <col min="4614" max="4614" width="18.140625" customWidth="1"/>
    <col min="4615" max="4615" width="12.7109375" customWidth="1"/>
    <col min="4616" max="4616" width="14.85546875" customWidth="1"/>
    <col min="4617" max="4617" width="15.85546875" customWidth="1"/>
    <col min="4618" max="4618" width="0" hidden="1" customWidth="1"/>
    <col min="4866" max="4866" width="14.28515625" customWidth="1"/>
    <col min="4867" max="4867" width="52.7109375" customWidth="1"/>
    <col min="4868" max="4868" width="13.140625" customWidth="1"/>
    <col min="4869" max="4869" width="15.140625" customWidth="1"/>
    <col min="4870" max="4870" width="18.140625" customWidth="1"/>
    <col min="4871" max="4871" width="12.7109375" customWidth="1"/>
    <col min="4872" max="4872" width="14.85546875" customWidth="1"/>
    <col min="4873" max="4873" width="15.85546875" customWidth="1"/>
    <col min="4874" max="4874" width="0" hidden="1" customWidth="1"/>
    <col min="5122" max="5122" width="14.28515625" customWidth="1"/>
    <col min="5123" max="5123" width="52.7109375" customWidth="1"/>
    <col min="5124" max="5124" width="13.140625" customWidth="1"/>
    <col min="5125" max="5125" width="15.140625" customWidth="1"/>
    <col min="5126" max="5126" width="18.140625" customWidth="1"/>
    <col min="5127" max="5127" width="12.7109375" customWidth="1"/>
    <col min="5128" max="5128" width="14.85546875" customWidth="1"/>
    <col min="5129" max="5129" width="15.85546875" customWidth="1"/>
    <col min="5130" max="5130" width="0" hidden="1" customWidth="1"/>
    <col min="5378" max="5378" width="14.28515625" customWidth="1"/>
    <col min="5379" max="5379" width="52.7109375" customWidth="1"/>
    <col min="5380" max="5380" width="13.140625" customWidth="1"/>
    <col min="5381" max="5381" width="15.140625" customWidth="1"/>
    <col min="5382" max="5382" width="18.140625" customWidth="1"/>
    <col min="5383" max="5383" width="12.7109375" customWidth="1"/>
    <col min="5384" max="5384" width="14.85546875" customWidth="1"/>
    <col min="5385" max="5385" width="15.85546875" customWidth="1"/>
    <col min="5386" max="5386" width="0" hidden="1" customWidth="1"/>
    <col min="5634" max="5634" width="14.28515625" customWidth="1"/>
    <col min="5635" max="5635" width="52.7109375" customWidth="1"/>
    <col min="5636" max="5636" width="13.140625" customWidth="1"/>
    <col min="5637" max="5637" width="15.140625" customWidth="1"/>
    <col min="5638" max="5638" width="18.140625" customWidth="1"/>
    <col min="5639" max="5639" width="12.7109375" customWidth="1"/>
    <col min="5640" max="5640" width="14.85546875" customWidth="1"/>
    <col min="5641" max="5641" width="15.85546875" customWidth="1"/>
    <col min="5642" max="5642" width="0" hidden="1" customWidth="1"/>
    <col min="5890" max="5890" width="14.28515625" customWidth="1"/>
    <col min="5891" max="5891" width="52.7109375" customWidth="1"/>
    <col min="5892" max="5892" width="13.140625" customWidth="1"/>
    <col min="5893" max="5893" width="15.140625" customWidth="1"/>
    <col min="5894" max="5894" width="18.140625" customWidth="1"/>
    <col min="5895" max="5895" width="12.7109375" customWidth="1"/>
    <col min="5896" max="5896" width="14.85546875" customWidth="1"/>
    <col min="5897" max="5897" width="15.85546875" customWidth="1"/>
    <col min="5898" max="5898" width="0" hidden="1" customWidth="1"/>
    <col min="6146" max="6146" width="14.28515625" customWidth="1"/>
    <col min="6147" max="6147" width="52.7109375" customWidth="1"/>
    <col min="6148" max="6148" width="13.140625" customWidth="1"/>
    <col min="6149" max="6149" width="15.140625" customWidth="1"/>
    <col min="6150" max="6150" width="18.140625" customWidth="1"/>
    <col min="6151" max="6151" width="12.7109375" customWidth="1"/>
    <col min="6152" max="6152" width="14.85546875" customWidth="1"/>
    <col min="6153" max="6153" width="15.85546875" customWidth="1"/>
    <col min="6154" max="6154" width="0" hidden="1" customWidth="1"/>
    <col min="6402" max="6402" width="14.28515625" customWidth="1"/>
    <col min="6403" max="6403" width="52.7109375" customWidth="1"/>
    <col min="6404" max="6404" width="13.140625" customWidth="1"/>
    <col min="6405" max="6405" width="15.140625" customWidth="1"/>
    <col min="6406" max="6406" width="18.140625" customWidth="1"/>
    <col min="6407" max="6407" width="12.7109375" customWidth="1"/>
    <col min="6408" max="6408" width="14.85546875" customWidth="1"/>
    <col min="6409" max="6409" width="15.85546875" customWidth="1"/>
    <col min="6410" max="6410" width="0" hidden="1" customWidth="1"/>
    <col min="6658" max="6658" width="14.28515625" customWidth="1"/>
    <col min="6659" max="6659" width="52.7109375" customWidth="1"/>
    <col min="6660" max="6660" width="13.140625" customWidth="1"/>
    <col min="6661" max="6661" width="15.140625" customWidth="1"/>
    <col min="6662" max="6662" width="18.140625" customWidth="1"/>
    <col min="6663" max="6663" width="12.7109375" customWidth="1"/>
    <col min="6664" max="6664" width="14.85546875" customWidth="1"/>
    <col min="6665" max="6665" width="15.85546875" customWidth="1"/>
    <col min="6666" max="6666" width="0" hidden="1" customWidth="1"/>
    <col min="6914" max="6914" width="14.28515625" customWidth="1"/>
    <col min="6915" max="6915" width="52.7109375" customWidth="1"/>
    <col min="6916" max="6916" width="13.140625" customWidth="1"/>
    <col min="6917" max="6917" width="15.140625" customWidth="1"/>
    <col min="6918" max="6918" width="18.140625" customWidth="1"/>
    <col min="6919" max="6919" width="12.7109375" customWidth="1"/>
    <col min="6920" max="6920" width="14.85546875" customWidth="1"/>
    <col min="6921" max="6921" width="15.85546875" customWidth="1"/>
    <col min="6922" max="6922" width="0" hidden="1" customWidth="1"/>
    <col min="7170" max="7170" width="14.28515625" customWidth="1"/>
    <col min="7171" max="7171" width="52.7109375" customWidth="1"/>
    <col min="7172" max="7172" width="13.140625" customWidth="1"/>
    <col min="7173" max="7173" width="15.140625" customWidth="1"/>
    <col min="7174" max="7174" width="18.140625" customWidth="1"/>
    <col min="7175" max="7175" width="12.7109375" customWidth="1"/>
    <col min="7176" max="7176" width="14.85546875" customWidth="1"/>
    <col min="7177" max="7177" width="15.85546875" customWidth="1"/>
    <col min="7178" max="7178" width="0" hidden="1" customWidth="1"/>
    <col min="7426" max="7426" width="14.28515625" customWidth="1"/>
    <col min="7427" max="7427" width="52.7109375" customWidth="1"/>
    <col min="7428" max="7428" width="13.140625" customWidth="1"/>
    <col min="7429" max="7429" width="15.140625" customWidth="1"/>
    <col min="7430" max="7430" width="18.140625" customWidth="1"/>
    <col min="7431" max="7431" width="12.7109375" customWidth="1"/>
    <col min="7432" max="7432" width="14.85546875" customWidth="1"/>
    <col min="7433" max="7433" width="15.85546875" customWidth="1"/>
    <col min="7434" max="7434" width="0" hidden="1" customWidth="1"/>
    <col min="7682" max="7682" width="14.28515625" customWidth="1"/>
    <col min="7683" max="7683" width="52.7109375" customWidth="1"/>
    <col min="7684" max="7684" width="13.140625" customWidth="1"/>
    <col min="7685" max="7685" width="15.140625" customWidth="1"/>
    <col min="7686" max="7686" width="18.140625" customWidth="1"/>
    <col min="7687" max="7687" width="12.7109375" customWidth="1"/>
    <col min="7688" max="7688" width="14.85546875" customWidth="1"/>
    <col min="7689" max="7689" width="15.85546875" customWidth="1"/>
    <col min="7690" max="7690" width="0" hidden="1" customWidth="1"/>
    <col min="7938" max="7938" width="14.28515625" customWidth="1"/>
    <col min="7939" max="7939" width="52.7109375" customWidth="1"/>
    <col min="7940" max="7940" width="13.140625" customWidth="1"/>
    <col min="7941" max="7941" width="15.140625" customWidth="1"/>
    <col min="7942" max="7942" width="18.140625" customWidth="1"/>
    <col min="7943" max="7943" width="12.7109375" customWidth="1"/>
    <col min="7944" max="7944" width="14.85546875" customWidth="1"/>
    <col min="7945" max="7945" width="15.85546875" customWidth="1"/>
    <col min="7946" max="7946" width="0" hidden="1" customWidth="1"/>
    <col min="8194" max="8194" width="14.28515625" customWidth="1"/>
    <col min="8195" max="8195" width="52.7109375" customWidth="1"/>
    <col min="8196" max="8196" width="13.140625" customWidth="1"/>
    <col min="8197" max="8197" width="15.140625" customWidth="1"/>
    <col min="8198" max="8198" width="18.140625" customWidth="1"/>
    <col min="8199" max="8199" width="12.7109375" customWidth="1"/>
    <col min="8200" max="8200" width="14.85546875" customWidth="1"/>
    <col min="8201" max="8201" width="15.85546875" customWidth="1"/>
    <col min="8202" max="8202" width="0" hidden="1" customWidth="1"/>
    <col min="8450" max="8450" width="14.28515625" customWidth="1"/>
    <col min="8451" max="8451" width="52.7109375" customWidth="1"/>
    <col min="8452" max="8452" width="13.140625" customWidth="1"/>
    <col min="8453" max="8453" width="15.140625" customWidth="1"/>
    <col min="8454" max="8454" width="18.140625" customWidth="1"/>
    <col min="8455" max="8455" width="12.7109375" customWidth="1"/>
    <col min="8456" max="8456" width="14.85546875" customWidth="1"/>
    <col min="8457" max="8457" width="15.85546875" customWidth="1"/>
    <col min="8458" max="8458" width="0" hidden="1" customWidth="1"/>
    <col min="8706" max="8706" width="14.28515625" customWidth="1"/>
    <col min="8707" max="8707" width="52.7109375" customWidth="1"/>
    <col min="8708" max="8708" width="13.140625" customWidth="1"/>
    <col min="8709" max="8709" width="15.140625" customWidth="1"/>
    <col min="8710" max="8710" width="18.140625" customWidth="1"/>
    <col min="8711" max="8711" width="12.7109375" customWidth="1"/>
    <col min="8712" max="8712" width="14.85546875" customWidth="1"/>
    <col min="8713" max="8713" width="15.85546875" customWidth="1"/>
    <col min="8714" max="8714" width="0" hidden="1" customWidth="1"/>
    <col min="8962" max="8962" width="14.28515625" customWidth="1"/>
    <col min="8963" max="8963" width="52.7109375" customWidth="1"/>
    <col min="8964" max="8964" width="13.140625" customWidth="1"/>
    <col min="8965" max="8965" width="15.140625" customWidth="1"/>
    <col min="8966" max="8966" width="18.140625" customWidth="1"/>
    <col min="8967" max="8967" width="12.7109375" customWidth="1"/>
    <col min="8968" max="8968" width="14.85546875" customWidth="1"/>
    <col min="8969" max="8969" width="15.85546875" customWidth="1"/>
    <col min="8970" max="8970" width="0" hidden="1" customWidth="1"/>
    <col min="9218" max="9218" width="14.28515625" customWidth="1"/>
    <col min="9219" max="9219" width="52.7109375" customWidth="1"/>
    <col min="9220" max="9220" width="13.140625" customWidth="1"/>
    <col min="9221" max="9221" width="15.140625" customWidth="1"/>
    <col min="9222" max="9222" width="18.140625" customWidth="1"/>
    <col min="9223" max="9223" width="12.7109375" customWidth="1"/>
    <col min="9224" max="9224" width="14.85546875" customWidth="1"/>
    <col min="9225" max="9225" width="15.85546875" customWidth="1"/>
    <col min="9226" max="9226" width="0" hidden="1" customWidth="1"/>
    <col min="9474" max="9474" width="14.28515625" customWidth="1"/>
    <col min="9475" max="9475" width="52.7109375" customWidth="1"/>
    <col min="9476" max="9476" width="13.140625" customWidth="1"/>
    <col min="9477" max="9477" width="15.140625" customWidth="1"/>
    <col min="9478" max="9478" width="18.140625" customWidth="1"/>
    <col min="9479" max="9479" width="12.7109375" customWidth="1"/>
    <col min="9480" max="9480" width="14.85546875" customWidth="1"/>
    <col min="9481" max="9481" width="15.85546875" customWidth="1"/>
    <col min="9482" max="9482" width="0" hidden="1" customWidth="1"/>
    <col min="9730" max="9730" width="14.28515625" customWidth="1"/>
    <col min="9731" max="9731" width="52.7109375" customWidth="1"/>
    <col min="9732" max="9732" width="13.140625" customWidth="1"/>
    <col min="9733" max="9733" width="15.140625" customWidth="1"/>
    <col min="9734" max="9734" width="18.140625" customWidth="1"/>
    <col min="9735" max="9735" width="12.7109375" customWidth="1"/>
    <col min="9736" max="9736" width="14.85546875" customWidth="1"/>
    <col min="9737" max="9737" width="15.85546875" customWidth="1"/>
    <col min="9738" max="9738" width="0" hidden="1" customWidth="1"/>
    <col min="9986" max="9986" width="14.28515625" customWidth="1"/>
    <col min="9987" max="9987" width="52.7109375" customWidth="1"/>
    <col min="9988" max="9988" width="13.140625" customWidth="1"/>
    <col min="9989" max="9989" width="15.140625" customWidth="1"/>
    <col min="9990" max="9990" width="18.140625" customWidth="1"/>
    <col min="9991" max="9991" width="12.7109375" customWidth="1"/>
    <col min="9992" max="9992" width="14.85546875" customWidth="1"/>
    <col min="9993" max="9993" width="15.85546875" customWidth="1"/>
    <col min="9994" max="9994" width="0" hidden="1" customWidth="1"/>
    <col min="10242" max="10242" width="14.28515625" customWidth="1"/>
    <col min="10243" max="10243" width="52.7109375" customWidth="1"/>
    <col min="10244" max="10244" width="13.140625" customWidth="1"/>
    <col min="10245" max="10245" width="15.140625" customWidth="1"/>
    <col min="10246" max="10246" width="18.140625" customWidth="1"/>
    <col min="10247" max="10247" width="12.7109375" customWidth="1"/>
    <col min="10248" max="10248" width="14.85546875" customWidth="1"/>
    <col min="10249" max="10249" width="15.85546875" customWidth="1"/>
    <col min="10250" max="10250" width="0" hidden="1" customWidth="1"/>
    <col min="10498" max="10498" width="14.28515625" customWidth="1"/>
    <col min="10499" max="10499" width="52.7109375" customWidth="1"/>
    <col min="10500" max="10500" width="13.140625" customWidth="1"/>
    <col min="10501" max="10501" width="15.140625" customWidth="1"/>
    <col min="10502" max="10502" width="18.140625" customWidth="1"/>
    <col min="10503" max="10503" width="12.7109375" customWidth="1"/>
    <col min="10504" max="10504" width="14.85546875" customWidth="1"/>
    <col min="10505" max="10505" width="15.85546875" customWidth="1"/>
    <col min="10506" max="10506" width="0" hidden="1" customWidth="1"/>
    <col min="10754" max="10754" width="14.28515625" customWidth="1"/>
    <col min="10755" max="10755" width="52.7109375" customWidth="1"/>
    <col min="10756" max="10756" width="13.140625" customWidth="1"/>
    <col min="10757" max="10757" width="15.140625" customWidth="1"/>
    <col min="10758" max="10758" width="18.140625" customWidth="1"/>
    <col min="10759" max="10759" width="12.7109375" customWidth="1"/>
    <col min="10760" max="10760" width="14.85546875" customWidth="1"/>
    <col min="10761" max="10761" width="15.85546875" customWidth="1"/>
    <col min="10762" max="10762" width="0" hidden="1" customWidth="1"/>
    <col min="11010" max="11010" width="14.28515625" customWidth="1"/>
    <col min="11011" max="11011" width="52.7109375" customWidth="1"/>
    <col min="11012" max="11012" width="13.140625" customWidth="1"/>
    <col min="11013" max="11013" width="15.140625" customWidth="1"/>
    <col min="11014" max="11014" width="18.140625" customWidth="1"/>
    <col min="11015" max="11015" width="12.7109375" customWidth="1"/>
    <col min="11016" max="11016" width="14.85546875" customWidth="1"/>
    <col min="11017" max="11017" width="15.85546875" customWidth="1"/>
    <col min="11018" max="11018" width="0" hidden="1" customWidth="1"/>
    <col min="11266" max="11266" width="14.28515625" customWidth="1"/>
    <col min="11267" max="11267" width="52.7109375" customWidth="1"/>
    <col min="11268" max="11268" width="13.140625" customWidth="1"/>
    <col min="11269" max="11269" width="15.140625" customWidth="1"/>
    <col min="11270" max="11270" width="18.140625" customWidth="1"/>
    <col min="11271" max="11271" width="12.7109375" customWidth="1"/>
    <col min="11272" max="11272" width="14.85546875" customWidth="1"/>
    <col min="11273" max="11273" width="15.85546875" customWidth="1"/>
    <col min="11274" max="11274" width="0" hidden="1" customWidth="1"/>
    <col min="11522" max="11522" width="14.28515625" customWidth="1"/>
    <col min="11523" max="11523" width="52.7109375" customWidth="1"/>
    <col min="11524" max="11524" width="13.140625" customWidth="1"/>
    <col min="11525" max="11525" width="15.140625" customWidth="1"/>
    <col min="11526" max="11526" width="18.140625" customWidth="1"/>
    <col min="11527" max="11527" width="12.7109375" customWidth="1"/>
    <col min="11528" max="11528" width="14.85546875" customWidth="1"/>
    <col min="11529" max="11529" width="15.85546875" customWidth="1"/>
    <col min="11530" max="11530" width="0" hidden="1" customWidth="1"/>
    <col min="11778" max="11778" width="14.28515625" customWidth="1"/>
    <col min="11779" max="11779" width="52.7109375" customWidth="1"/>
    <col min="11780" max="11780" width="13.140625" customWidth="1"/>
    <col min="11781" max="11781" width="15.140625" customWidth="1"/>
    <col min="11782" max="11782" width="18.140625" customWidth="1"/>
    <col min="11783" max="11783" width="12.7109375" customWidth="1"/>
    <col min="11784" max="11784" width="14.85546875" customWidth="1"/>
    <col min="11785" max="11785" width="15.85546875" customWidth="1"/>
    <col min="11786" max="11786" width="0" hidden="1" customWidth="1"/>
    <col min="12034" max="12034" width="14.28515625" customWidth="1"/>
    <col min="12035" max="12035" width="52.7109375" customWidth="1"/>
    <col min="12036" max="12036" width="13.140625" customWidth="1"/>
    <col min="12037" max="12037" width="15.140625" customWidth="1"/>
    <col min="12038" max="12038" width="18.140625" customWidth="1"/>
    <col min="12039" max="12039" width="12.7109375" customWidth="1"/>
    <col min="12040" max="12040" width="14.85546875" customWidth="1"/>
    <col min="12041" max="12041" width="15.85546875" customWidth="1"/>
    <col min="12042" max="12042" width="0" hidden="1" customWidth="1"/>
    <col min="12290" max="12290" width="14.28515625" customWidth="1"/>
    <col min="12291" max="12291" width="52.7109375" customWidth="1"/>
    <col min="12292" max="12292" width="13.140625" customWidth="1"/>
    <col min="12293" max="12293" width="15.140625" customWidth="1"/>
    <col min="12294" max="12294" width="18.140625" customWidth="1"/>
    <col min="12295" max="12295" width="12.7109375" customWidth="1"/>
    <col min="12296" max="12296" width="14.85546875" customWidth="1"/>
    <col min="12297" max="12297" width="15.85546875" customWidth="1"/>
    <col min="12298" max="12298" width="0" hidden="1" customWidth="1"/>
    <col min="12546" max="12546" width="14.28515625" customWidth="1"/>
    <col min="12547" max="12547" width="52.7109375" customWidth="1"/>
    <col min="12548" max="12548" width="13.140625" customWidth="1"/>
    <col min="12549" max="12549" width="15.140625" customWidth="1"/>
    <col min="12550" max="12550" width="18.140625" customWidth="1"/>
    <col min="12551" max="12551" width="12.7109375" customWidth="1"/>
    <col min="12552" max="12552" width="14.85546875" customWidth="1"/>
    <col min="12553" max="12553" width="15.85546875" customWidth="1"/>
    <col min="12554" max="12554" width="0" hidden="1" customWidth="1"/>
    <col min="12802" max="12802" width="14.28515625" customWidth="1"/>
    <col min="12803" max="12803" width="52.7109375" customWidth="1"/>
    <col min="12804" max="12804" width="13.140625" customWidth="1"/>
    <col min="12805" max="12805" width="15.140625" customWidth="1"/>
    <col min="12806" max="12806" width="18.140625" customWidth="1"/>
    <col min="12807" max="12807" width="12.7109375" customWidth="1"/>
    <col min="12808" max="12808" width="14.85546875" customWidth="1"/>
    <col min="12809" max="12809" width="15.85546875" customWidth="1"/>
    <col min="12810" max="12810" width="0" hidden="1" customWidth="1"/>
    <col min="13058" max="13058" width="14.28515625" customWidth="1"/>
    <col min="13059" max="13059" width="52.7109375" customWidth="1"/>
    <col min="13060" max="13060" width="13.140625" customWidth="1"/>
    <col min="13061" max="13061" width="15.140625" customWidth="1"/>
    <col min="13062" max="13062" width="18.140625" customWidth="1"/>
    <col min="13063" max="13063" width="12.7109375" customWidth="1"/>
    <col min="13064" max="13064" width="14.85546875" customWidth="1"/>
    <col min="13065" max="13065" width="15.85546875" customWidth="1"/>
    <col min="13066" max="13066" width="0" hidden="1" customWidth="1"/>
    <col min="13314" max="13314" width="14.28515625" customWidth="1"/>
    <col min="13315" max="13315" width="52.7109375" customWidth="1"/>
    <col min="13316" max="13316" width="13.140625" customWidth="1"/>
    <col min="13317" max="13317" width="15.140625" customWidth="1"/>
    <col min="13318" max="13318" width="18.140625" customWidth="1"/>
    <col min="13319" max="13319" width="12.7109375" customWidth="1"/>
    <col min="13320" max="13320" width="14.85546875" customWidth="1"/>
    <col min="13321" max="13321" width="15.85546875" customWidth="1"/>
    <col min="13322" max="13322" width="0" hidden="1" customWidth="1"/>
    <col min="13570" max="13570" width="14.28515625" customWidth="1"/>
    <col min="13571" max="13571" width="52.7109375" customWidth="1"/>
    <col min="13572" max="13572" width="13.140625" customWidth="1"/>
    <col min="13573" max="13573" width="15.140625" customWidth="1"/>
    <col min="13574" max="13574" width="18.140625" customWidth="1"/>
    <col min="13575" max="13575" width="12.7109375" customWidth="1"/>
    <col min="13576" max="13576" width="14.85546875" customWidth="1"/>
    <col min="13577" max="13577" width="15.85546875" customWidth="1"/>
    <col min="13578" max="13578" width="0" hidden="1" customWidth="1"/>
    <col min="13826" max="13826" width="14.28515625" customWidth="1"/>
    <col min="13827" max="13827" width="52.7109375" customWidth="1"/>
    <col min="13828" max="13828" width="13.140625" customWidth="1"/>
    <col min="13829" max="13829" width="15.140625" customWidth="1"/>
    <col min="13830" max="13830" width="18.140625" customWidth="1"/>
    <col min="13831" max="13831" width="12.7109375" customWidth="1"/>
    <col min="13832" max="13832" width="14.85546875" customWidth="1"/>
    <col min="13833" max="13833" width="15.85546875" customWidth="1"/>
    <col min="13834" max="13834" width="0" hidden="1" customWidth="1"/>
    <col min="14082" max="14082" width="14.28515625" customWidth="1"/>
    <col min="14083" max="14083" width="52.7109375" customWidth="1"/>
    <col min="14084" max="14084" width="13.140625" customWidth="1"/>
    <col min="14085" max="14085" width="15.140625" customWidth="1"/>
    <col min="14086" max="14086" width="18.140625" customWidth="1"/>
    <col min="14087" max="14087" width="12.7109375" customWidth="1"/>
    <col min="14088" max="14088" width="14.85546875" customWidth="1"/>
    <col min="14089" max="14089" width="15.85546875" customWidth="1"/>
    <col min="14090" max="14090" width="0" hidden="1" customWidth="1"/>
    <col min="14338" max="14338" width="14.28515625" customWidth="1"/>
    <col min="14339" max="14339" width="52.7109375" customWidth="1"/>
    <col min="14340" max="14340" width="13.140625" customWidth="1"/>
    <col min="14341" max="14341" width="15.140625" customWidth="1"/>
    <col min="14342" max="14342" width="18.140625" customWidth="1"/>
    <col min="14343" max="14343" width="12.7109375" customWidth="1"/>
    <col min="14344" max="14344" width="14.85546875" customWidth="1"/>
    <col min="14345" max="14345" width="15.85546875" customWidth="1"/>
    <col min="14346" max="14346" width="0" hidden="1" customWidth="1"/>
    <col min="14594" max="14594" width="14.28515625" customWidth="1"/>
    <col min="14595" max="14595" width="52.7109375" customWidth="1"/>
    <col min="14596" max="14596" width="13.140625" customWidth="1"/>
    <col min="14597" max="14597" width="15.140625" customWidth="1"/>
    <col min="14598" max="14598" width="18.140625" customWidth="1"/>
    <col min="14599" max="14599" width="12.7109375" customWidth="1"/>
    <col min="14600" max="14600" width="14.85546875" customWidth="1"/>
    <col min="14601" max="14601" width="15.85546875" customWidth="1"/>
    <col min="14602" max="14602" width="0" hidden="1" customWidth="1"/>
    <col min="14850" max="14850" width="14.28515625" customWidth="1"/>
    <col min="14851" max="14851" width="52.7109375" customWidth="1"/>
    <col min="14852" max="14852" width="13.140625" customWidth="1"/>
    <col min="14853" max="14853" width="15.140625" customWidth="1"/>
    <col min="14854" max="14854" width="18.140625" customWidth="1"/>
    <col min="14855" max="14855" width="12.7109375" customWidth="1"/>
    <col min="14856" max="14856" width="14.85546875" customWidth="1"/>
    <col min="14857" max="14857" width="15.85546875" customWidth="1"/>
    <col min="14858" max="14858" width="0" hidden="1" customWidth="1"/>
    <col min="15106" max="15106" width="14.28515625" customWidth="1"/>
    <col min="15107" max="15107" width="52.7109375" customWidth="1"/>
    <col min="15108" max="15108" width="13.140625" customWidth="1"/>
    <col min="15109" max="15109" width="15.140625" customWidth="1"/>
    <col min="15110" max="15110" width="18.140625" customWidth="1"/>
    <col min="15111" max="15111" width="12.7109375" customWidth="1"/>
    <col min="15112" max="15112" width="14.85546875" customWidth="1"/>
    <col min="15113" max="15113" width="15.85546875" customWidth="1"/>
    <col min="15114" max="15114" width="0" hidden="1" customWidth="1"/>
    <col min="15362" max="15362" width="14.28515625" customWidth="1"/>
    <col min="15363" max="15363" width="52.7109375" customWidth="1"/>
    <col min="15364" max="15364" width="13.140625" customWidth="1"/>
    <col min="15365" max="15365" width="15.140625" customWidth="1"/>
    <col min="15366" max="15366" width="18.140625" customWidth="1"/>
    <col min="15367" max="15367" width="12.7109375" customWidth="1"/>
    <col min="15368" max="15368" width="14.85546875" customWidth="1"/>
    <col min="15369" max="15369" width="15.85546875" customWidth="1"/>
    <col min="15370" max="15370" width="0" hidden="1" customWidth="1"/>
    <col min="15618" max="15618" width="14.28515625" customWidth="1"/>
    <col min="15619" max="15619" width="52.7109375" customWidth="1"/>
    <col min="15620" max="15620" width="13.140625" customWidth="1"/>
    <col min="15621" max="15621" width="15.140625" customWidth="1"/>
    <col min="15622" max="15622" width="18.140625" customWidth="1"/>
    <col min="15623" max="15623" width="12.7109375" customWidth="1"/>
    <col min="15624" max="15624" width="14.85546875" customWidth="1"/>
    <col min="15625" max="15625" width="15.85546875" customWidth="1"/>
    <col min="15626" max="15626" width="0" hidden="1" customWidth="1"/>
    <col min="15874" max="15874" width="14.28515625" customWidth="1"/>
    <col min="15875" max="15875" width="52.7109375" customWidth="1"/>
    <col min="15876" max="15876" width="13.140625" customWidth="1"/>
    <col min="15877" max="15877" width="15.140625" customWidth="1"/>
    <col min="15878" max="15878" width="18.140625" customWidth="1"/>
    <col min="15879" max="15879" width="12.7109375" customWidth="1"/>
    <col min="15880" max="15880" width="14.85546875" customWidth="1"/>
    <col min="15881" max="15881" width="15.85546875" customWidth="1"/>
    <col min="15882" max="15882" width="0" hidden="1" customWidth="1"/>
    <col min="16130" max="16130" width="14.28515625" customWidth="1"/>
    <col min="16131" max="16131" width="52.7109375" customWidth="1"/>
    <col min="16132" max="16132" width="13.140625" customWidth="1"/>
    <col min="16133" max="16133" width="15.140625" customWidth="1"/>
    <col min="16134" max="16134" width="18.140625" customWidth="1"/>
    <col min="16135" max="16135" width="12.7109375" customWidth="1"/>
    <col min="16136" max="16136" width="14.85546875" customWidth="1"/>
    <col min="16137" max="16137" width="15.85546875" customWidth="1"/>
    <col min="16138" max="16138" width="0" hidden="1" customWidth="1"/>
  </cols>
  <sheetData>
    <row r="1" spans="1:10" ht="121.15" customHeight="1" x14ac:dyDescent="0.25">
      <c r="A1" s="2">
        <v>1354500000</v>
      </c>
      <c r="G1" s="55" t="s">
        <v>65</v>
      </c>
      <c r="H1" s="55"/>
      <c r="I1" s="56"/>
      <c r="J1" s="56"/>
    </row>
    <row r="2" spans="1:10" x14ac:dyDescent="0.2">
      <c r="A2" s="1" t="s">
        <v>15</v>
      </c>
    </row>
    <row r="3" spans="1:10" ht="18.75" x14ac:dyDescent="0.3">
      <c r="A3" s="57" t="s">
        <v>63</v>
      </c>
      <c r="B3" s="58"/>
      <c r="C3" s="58"/>
      <c r="D3" s="58"/>
      <c r="E3" s="58"/>
      <c r="F3" s="58"/>
      <c r="G3" s="58"/>
      <c r="H3" s="58"/>
      <c r="I3" s="58"/>
    </row>
    <row r="5" spans="1:10" ht="119.25" customHeight="1" x14ac:dyDescent="0.2">
      <c r="A5" s="3"/>
      <c r="B5" s="3" t="s">
        <v>16</v>
      </c>
      <c r="C5" s="3" t="s">
        <v>17</v>
      </c>
      <c r="D5" s="3" t="s">
        <v>18</v>
      </c>
      <c r="E5" s="4" t="s">
        <v>19</v>
      </c>
      <c r="F5" s="4" t="s">
        <v>20</v>
      </c>
      <c r="G5" s="4" t="s">
        <v>21</v>
      </c>
      <c r="H5" s="4" t="s">
        <v>35</v>
      </c>
      <c r="I5" s="4" t="s">
        <v>22</v>
      </c>
    </row>
    <row r="6" spans="1:10" ht="37.5" x14ac:dyDescent="0.2">
      <c r="A6" s="20" t="s">
        <v>0</v>
      </c>
      <c r="B6" s="6" t="s">
        <v>23</v>
      </c>
      <c r="C6" s="33">
        <f t="shared" ref="C6:I6" si="0">SUM(C7:C16)</f>
        <v>1516.8420999999998</v>
      </c>
      <c r="D6" s="33">
        <f t="shared" si="0"/>
        <v>12819.76</v>
      </c>
      <c r="E6" s="33">
        <f t="shared" si="0"/>
        <v>538876.9</v>
      </c>
      <c r="F6" s="33">
        <f t="shared" si="0"/>
        <v>19889</v>
      </c>
      <c r="G6" s="33">
        <f t="shared" si="0"/>
        <v>0</v>
      </c>
      <c r="H6" s="33">
        <f t="shared" si="0"/>
        <v>851.6</v>
      </c>
      <c r="I6" s="7">
        <f t="shared" si="0"/>
        <v>0</v>
      </c>
    </row>
    <row r="7" spans="1:10" ht="112.5" x14ac:dyDescent="0.2">
      <c r="A7" s="5" t="s">
        <v>1</v>
      </c>
      <c r="B7" s="8" t="s">
        <v>29</v>
      </c>
      <c r="C7" s="31">
        <v>219</v>
      </c>
      <c r="D7" s="32">
        <v>431.4</v>
      </c>
      <c r="E7" s="10">
        <v>38661.5</v>
      </c>
      <c r="F7" s="10">
        <v>11848.1</v>
      </c>
      <c r="G7" s="11"/>
      <c r="H7" s="11"/>
      <c r="I7" s="12"/>
    </row>
    <row r="8" spans="1:10" ht="56.25" x14ac:dyDescent="0.2">
      <c r="A8" s="5" t="s">
        <v>2</v>
      </c>
      <c r="B8" s="8" t="s">
        <v>30</v>
      </c>
      <c r="C8" s="9"/>
      <c r="D8" s="51">
        <f>100.2+110.06</f>
        <v>210.26</v>
      </c>
      <c r="E8" s="51">
        <f>6584.6+1076.9</f>
        <v>7661.5</v>
      </c>
      <c r="F8" s="51">
        <f>6014.7-373.3</f>
        <v>5641.4</v>
      </c>
      <c r="G8" s="11"/>
      <c r="H8" s="11"/>
      <c r="I8" s="11"/>
    </row>
    <row r="9" spans="1:10" ht="75" x14ac:dyDescent="0.2">
      <c r="A9" s="5" t="s">
        <v>2</v>
      </c>
      <c r="B9" s="8" t="s">
        <v>31</v>
      </c>
      <c r="C9" s="50">
        <f>8-0.7579</f>
        <v>7.2420999999999998</v>
      </c>
      <c r="D9" s="15">
        <v>14.3</v>
      </c>
      <c r="E9" s="51">
        <f>307.7+615.4</f>
        <v>923.09999999999991</v>
      </c>
      <c r="F9" s="15"/>
      <c r="G9" s="16"/>
      <c r="H9" s="16"/>
      <c r="I9" s="16"/>
    </row>
    <row r="10" spans="1:10" ht="37.5" x14ac:dyDescent="0.2">
      <c r="A10" s="5" t="s">
        <v>3</v>
      </c>
      <c r="B10" s="14" t="s">
        <v>56</v>
      </c>
      <c r="C10" s="31">
        <v>1100</v>
      </c>
      <c r="D10" s="15">
        <v>11118.2</v>
      </c>
      <c r="E10" s="38">
        <v>390000</v>
      </c>
      <c r="F10" s="15"/>
      <c r="G10" s="16"/>
      <c r="H10" s="16">
        <v>564.5</v>
      </c>
      <c r="I10" s="16"/>
    </row>
    <row r="11" spans="1:10" ht="56.25" x14ac:dyDescent="0.2">
      <c r="A11" s="5" t="s">
        <v>4</v>
      </c>
      <c r="B11" s="14" t="s">
        <v>57</v>
      </c>
      <c r="C11" s="9">
        <v>86.6</v>
      </c>
      <c r="D11" s="15">
        <v>385.2</v>
      </c>
      <c r="E11" s="13">
        <v>13676.9</v>
      </c>
      <c r="F11" s="15"/>
      <c r="G11" s="16"/>
      <c r="H11" s="16">
        <v>112.9</v>
      </c>
      <c r="I11" s="16"/>
    </row>
    <row r="12" spans="1:10" ht="56.25" x14ac:dyDescent="0.2">
      <c r="A12" s="5" t="s">
        <v>5</v>
      </c>
      <c r="B12" s="14" t="s">
        <v>58</v>
      </c>
      <c r="C12" s="9"/>
      <c r="D12" s="15"/>
      <c r="E12" s="13">
        <v>28230.799999999999</v>
      </c>
      <c r="F12" s="45">
        <v>2399.5</v>
      </c>
      <c r="G12" s="16"/>
      <c r="H12" s="16">
        <v>26.1</v>
      </c>
      <c r="I12" s="16"/>
    </row>
    <row r="13" spans="1:10" ht="56.25" x14ac:dyDescent="0.2">
      <c r="A13" s="5" t="s">
        <v>6</v>
      </c>
      <c r="B13" s="14" t="s">
        <v>59</v>
      </c>
      <c r="C13" s="9">
        <v>86</v>
      </c>
      <c r="D13" s="15">
        <v>180.5</v>
      </c>
      <c r="E13" s="38">
        <v>51600</v>
      </c>
      <c r="F13" s="15"/>
      <c r="G13" s="16"/>
      <c r="H13" s="16">
        <v>148.1</v>
      </c>
      <c r="I13" s="16"/>
    </row>
    <row r="14" spans="1:10" ht="36.75" customHeight="1" x14ac:dyDescent="0.2">
      <c r="A14" s="5" t="s">
        <v>7</v>
      </c>
      <c r="B14" s="14" t="s">
        <v>60</v>
      </c>
      <c r="C14" s="31">
        <v>18</v>
      </c>
      <c r="D14" s="15">
        <v>479.9</v>
      </c>
      <c r="E14" s="13">
        <v>5046.2</v>
      </c>
      <c r="F14" s="15"/>
      <c r="G14" s="16"/>
      <c r="H14" s="16"/>
      <c r="I14" s="16"/>
    </row>
    <row r="15" spans="1:10" ht="1.5" hidden="1" customHeight="1" x14ac:dyDescent="0.2">
      <c r="A15" s="5"/>
      <c r="B15" s="14"/>
      <c r="C15" s="9"/>
      <c r="D15" s="15"/>
      <c r="E15" s="13"/>
      <c r="F15" s="15"/>
      <c r="G15" s="16"/>
      <c r="H15" s="16"/>
      <c r="I15" s="16"/>
    </row>
    <row r="16" spans="1:10" ht="37.5" x14ac:dyDescent="0.2">
      <c r="A16" s="17">
        <v>8130</v>
      </c>
      <c r="B16" s="17" t="s">
        <v>32</v>
      </c>
      <c r="C16" s="9"/>
      <c r="D16" s="18"/>
      <c r="E16" s="12">
        <v>3076.9</v>
      </c>
      <c r="F16" s="19"/>
      <c r="G16" s="19"/>
      <c r="H16" s="19"/>
      <c r="I16" s="19"/>
    </row>
    <row r="17" spans="1:9" ht="37.5" x14ac:dyDescent="0.2">
      <c r="A17" s="20" t="s">
        <v>8</v>
      </c>
      <c r="B17" s="21" t="s">
        <v>24</v>
      </c>
      <c r="C17" s="34">
        <f>SUM(C18:C25)</f>
        <v>3361.3999999999996</v>
      </c>
      <c r="D17" s="34">
        <f t="shared" ref="D17:I17" si="1">SUM(D18:D25)</f>
        <v>9425.31</v>
      </c>
      <c r="E17" s="34">
        <f t="shared" si="1"/>
        <v>786138.38</v>
      </c>
      <c r="F17" s="34">
        <f t="shared" si="1"/>
        <v>169905</v>
      </c>
      <c r="G17" s="34">
        <f t="shared" si="1"/>
        <v>730</v>
      </c>
      <c r="H17" s="34">
        <f t="shared" si="1"/>
        <v>356.92</v>
      </c>
      <c r="I17" s="34">
        <f t="shared" si="1"/>
        <v>130</v>
      </c>
    </row>
    <row r="18" spans="1:9" ht="56.25" x14ac:dyDescent="0.2">
      <c r="A18" s="5" t="s">
        <v>2</v>
      </c>
      <c r="B18" s="17" t="s">
        <v>33</v>
      </c>
      <c r="C18" s="31">
        <v>8</v>
      </c>
      <c r="D18" s="37">
        <v>15.41</v>
      </c>
      <c r="E18" s="9">
        <v>1307.7</v>
      </c>
      <c r="F18" s="37"/>
      <c r="G18" s="37"/>
      <c r="H18" s="37">
        <v>1.2</v>
      </c>
      <c r="I18" s="37"/>
    </row>
    <row r="19" spans="1:9" ht="18.75" x14ac:dyDescent="0.2">
      <c r="A19" s="17">
        <v>1010</v>
      </c>
      <c r="B19" s="17" t="s">
        <v>36</v>
      </c>
      <c r="C19" s="53">
        <f>876.9+2.8</f>
        <v>879.69999999999993</v>
      </c>
      <c r="D19" s="47">
        <f>5879.4-253.1</f>
        <v>5626.2999999999993</v>
      </c>
      <c r="E19" s="48">
        <f>298369.2+1384.5</f>
        <v>299753.7</v>
      </c>
      <c r="F19" s="19">
        <v>48757.599999999999</v>
      </c>
      <c r="G19" s="16">
        <v>10</v>
      </c>
      <c r="H19" s="19">
        <v>318.7</v>
      </c>
      <c r="I19" s="16">
        <v>50</v>
      </c>
    </row>
    <row r="20" spans="1:9" ht="37.5" x14ac:dyDescent="0.2">
      <c r="A20" s="17">
        <v>1021</v>
      </c>
      <c r="B20" s="17" t="s">
        <v>37</v>
      </c>
      <c r="C20" s="9">
        <v>2286.8000000000002</v>
      </c>
      <c r="D20" s="18">
        <v>3185.1</v>
      </c>
      <c r="E20" s="48">
        <f>408307.7+11123.08</f>
        <v>419430.78</v>
      </c>
      <c r="F20" s="46">
        <f>106014.7-3855.2</f>
        <v>102159.5</v>
      </c>
      <c r="G20" s="19">
        <v>712.7</v>
      </c>
      <c r="H20" s="19"/>
      <c r="I20" s="46">
        <v>80</v>
      </c>
    </row>
    <row r="21" spans="1:9" ht="56.25" x14ac:dyDescent="0.2">
      <c r="A21" s="17">
        <v>1070</v>
      </c>
      <c r="B21" s="17" t="s">
        <v>38</v>
      </c>
      <c r="C21" s="9">
        <v>5.7</v>
      </c>
      <c r="D21" s="18">
        <v>154.1</v>
      </c>
      <c r="E21" s="11">
        <v>9077</v>
      </c>
      <c r="F21" s="19">
        <v>16001.9</v>
      </c>
      <c r="G21" s="19"/>
      <c r="H21" s="19">
        <v>13.35</v>
      </c>
      <c r="I21" s="46">
        <v>0</v>
      </c>
    </row>
    <row r="22" spans="1:9" ht="37.5" x14ac:dyDescent="0.2">
      <c r="A22" s="17">
        <v>1141</v>
      </c>
      <c r="B22" s="17" t="s">
        <v>39</v>
      </c>
      <c r="C22" s="31">
        <v>80</v>
      </c>
      <c r="D22" s="18">
        <v>110.1</v>
      </c>
      <c r="E22" s="11">
        <v>10000</v>
      </c>
      <c r="F22" s="19"/>
      <c r="G22" s="19"/>
      <c r="H22" s="19">
        <v>23.67</v>
      </c>
      <c r="I22" s="19"/>
    </row>
    <row r="23" spans="1:9" ht="56.25" x14ac:dyDescent="0.2">
      <c r="A23" s="17">
        <v>1151</v>
      </c>
      <c r="B23" s="17" t="s">
        <v>40</v>
      </c>
      <c r="C23" s="9"/>
      <c r="D23" s="47">
        <f>88.1+155.9</f>
        <v>244</v>
      </c>
      <c r="E23" s="48">
        <f>23076.9+1707.7</f>
        <v>24784.600000000002</v>
      </c>
      <c r="F23" s="19"/>
      <c r="G23" s="19"/>
      <c r="H23" s="19"/>
      <c r="I23" s="19"/>
    </row>
    <row r="24" spans="1:9" ht="56.25" x14ac:dyDescent="0.2">
      <c r="A24" s="17">
        <v>1160</v>
      </c>
      <c r="B24" s="17" t="s">
        <v>34</v>
      </c>
      <c r="C24" s="9">
        <v>43.6</v>
      </c>
      <c r="D24" s="18">
        <v>90.3</v>
      </c>
      <c r="E24" s="12">
        <v>3476.9</v>
      </c>
      <c r="F24" s="19"/>
      <c r="G24" s="19"/>
      <c r="H24" s="19"/>
      <c r="I24" s="19"/>
    </row>
    <row r="25" spans="1:9" ht="56.25" x14ac:dyDescent="0.2">
      <c r="A25" s="17">
        <v>5031</v>
      </c>
      <c r="B25" s="17" t="s">
        <v>41</v>
      </c>
      <c r="C25" s="9">
        <v>57.6</v>
      </c>
      <c r="D25" s="18"/>
      <c r="E25" s="12">
        <v>18307.7</v>
      </c>
      <c r="F25" s="16">
        <v>2986</v>
      </c>
      <c r="G25" s="19">
        <v>7.3</v>
      </c>
      <c r="H25" s="19"/>
      <c r="I25" s="19"/>
    </row>
    <row r="26" spans="1:9" ht="37.5" x14ac:dyDescent="0.2">
      <c r="A26" s="20" t="s">
        <v>28</v>
      </c>
      <c r="B26" s="21" t="s">
        <v>27</v>
      </c>
      <c r="C26" s="22">
        <f>SUM(C27:C30)</f>
        <v>144.84210000000002</v>
      </c>
      <c r="D26" s="22">
        <f t="shared" ref="D26:I26" si="2">SUM(D27:D30)</f>
        <v>226.70000000000002</v>
      </c>
      <c r="E26" s="22">
        <f t="shared" si="2"/>
        <v>23461.584600000002</v>
      </c>
      <c r="F26" s="22">
        <f t="shared" si="2"/>
        <v>0</v>
      </c>
      <c r="G26" s="22">
        <f t="shared" si="2"/>
        <v>0</v>
      </c>
      <c r="H26" s="22">
        <f t="shared" si="2"/>
        <v>36.4</v>
      </c>
      <c r="I26" s="22">
        <f t="shared" si="2"/>
        <v>0</v>
      </c>
    </row>
    <row r="27" spans="1:9" ht="75" x14ac:dyDescent="0.2">
      <c r="A27" s="5" t="s">
        <v>2</v>
      </c>
      <c r="B27" s="35" t="s">
        <v>45</v>
      </c>
      <c r="C27" s="9">
        <v>45.6</v>
      </c>
      <c r="D27" s="36">
        <v>66</v>
      </c>
      <c r="E27" s="12">
        <v>6276.9</v>
      </c>
      <c r="F27" s="19"/>
      <c r="G27" s="19"/>
      <c r="H27" s="19"/>
      <c r="I27" s="19"/>
    </row>
    <row r="28" spans="1:9" ht="75" x14ac:dyDescent="0.2">
      <c r="A28" s="5" t="s">
        <v>42</v>
      </c>
      <c r="B28" s="17" t="s">
        <v>46</v>
      </c>
      <c r="C28" s="31">
        <v>63.8</v>
      </c>
      <c r="D28" s="18">
        <v>96.9</v>
      </c>
      <c r="E28" s="12">
        <v>10953.9</v>
      </c>
      <c r="F28" s="19"/>
      <c r="G28" s="19"/>
      <c r="H28" s="19">
        <v>36.4</v>
      </c>
      <c r="I28" s="19"/>
    </row>
    <row r="29" spans="1:9" ht="37.5" x14ac:dyDescent="0.2">
      <c r="A29" s="5" t="s">
        <v>43</v>
      </c>
      <c r="B29" s="17" t="s">
        <v>47</v>
      </c>
      <c r="C29" s="9">
        <v>22.9</v>
      </c>
      <c r="D29" s="18">
        <v>30.8</v>
      </c>
      <c r="E29" s="12">
        <v>3815.4</v>
      </c>
      <c r="F29" s="19"/>
      <c r="G29" s="19"/>
      <c r="H29" s="19"/>
      <c r="I29" s="19"/>
    </row>
    <row r="30" spans="1:9" ht="37.5" x14ac:dyDescent="0.2">
      <c r="A30" s="5" t="s">
        <v>44</v>
      </c>
      <c r="B30" s="17" t="s">
        <v>48</v>
      </c>
      <c r="C30" s="53">
        <f>13.3-0.7579</f>
        <v>12.542100000000001</v>
      </c>
      <c r="D30" s="36">
        <v>33</v>
      </c>
      <c r="E30" s="54">
        <f>1800+615.3846</f>
        <v>2415.3845999999999</v>
      </c>
      <c r="F30" s="19"/>
      <c r="G30" s="19"/>
      <c r="H30" s="19"/>
      <c r="I30" s="19"/>
    </row>
    <row r="31" spans="1:9" ht="56.25" x14ac:dyDescent="0.2">
      <c r="A31" s="20" t="s">
        <v>9</v>
      </c>
      <c r="B31" s="21" t="s">
        <v>25</v>
      </c>
      <c r="C31" s="22">
        <f>SUM(C32:C37)</f>
        <v>510.2</v>
      </c>
      <c r="D31" s="22">
        <f t="shared" ref="D31:I31" si="3">SUM(D32:D37)</f>
        <v>419.6</v>
      </c>
      <c r="E31" s="22">
        <f t="shared" si="3"/>
        <v>48995.38</v>
      </c>
      <c r="F31" s="22">
        <f t="shared" si="3"/>
        <v>13629.1</v>
      </c>
      <c r="G31" s="22">
        <f t="shared" si="3"/>
        <v>0</v>
      </c>
      <c r="H31" s="22">
        <f t="shared" si="3"/>
        <v>72.3</v>
      </c>
      <c r="I31" s="22">
        <f t="shared" si="3"/>
        <v>0</v>
      </c>
    </row>
    <row r="32" spans="1:9" ht="75" x14ac:dyDescent="0.2">
      <c r="A32" s="5" t="s">
        <v>2</v>
      </c>
      <c r="B32" s="17" t="s">
        <v>54</v>
      </c>
      <c r="C32" s="9">
        <v>3.7</v>
      </c>
      <c r="D32" s="37"/>
      <c r="E32" s="9">
        <v>492.3</v>
      </c>
      <c r="F32" s="37"/>
      <c r="G32" s="37"/>
      <c r="H32" s="37"/>
      <c r="I32" s="37"/>
    </row>
    <row r="33" spans="1:9" ht="18.75" x14ac:dyDescent="0.2">
      <c r="A33" s="5" t="s">
        <v>10</v>
      </c>
      <c r="B33" s="17" t="s">
        <v>49</v>
      </c>
      <c r="C33" s="9">
        <v>124.5</v>
      </c>
      <c r="D33" s="36">
        <v>77</v>
      </c>
      <c r="E33" s="12">
        <v>4492.3</v>
      </c>
      <c r="F33" s="19">
        <v>298.60000000000002</v>
      </c>
      <c r="G33" s="19"/>
      <c r="H33" s="16">
        <v>48</v>
      </c>
      <c r="I33" s="19"/>
    </row>
    <row r="34" spans="1:9" ht="18.75" x14ac:dyDescent="0.2">
      <c r="A34" s="5" t="s">
        <v>11</v>
      </c>
      <c r="B34" s="17" t="s">
        <v>50</v>
      </c>
      <c r="C34" s="31">
        <v>33</v>
      </c>
      <c r="D34" s="18">
        <v>41.8</v>
      </c>
      <c r="E34" s="12">
        <v>1676.9</v>
      </c>
      <c r="F34" s="19"/>
      <c r="G34" s="19"/>
      <c r="H34" s="19"/>
      <c r="I34" s="19"/>
    </row>
    <row r="35" spans="1:9" ht="56.25" x14ac:dyDescent="0.2">
      <c r="A35" s="5" t="s">
        <v>12</v>
      </c>
      <c r="B35" s="17" t="s">
        <v>51</v>
      </c>
      <c r="C35" s="31">
        <v>340</v>
      </c>
      <c r="D35" s="18">
        <v>130.5</v>
      </c>
      <c r="E35" s="12">
        <v>37395.379999999997</v>
      </c>
      <c r="F35" s="19"/>
      <c r="G35" s="19"/>
      <c r="H35" s="19"/>
      <c r="I35" s="19"/>
    </row>
    <row r="36" spans="1:9" ht="37.5" x14ac:dyDescent="0.2">
      <c r="A36" s="5" t="s">
        <v>13</v>
      </c>
      <c r="B36" s="17" t="s">
        <v>52</v>
      </c>
      <c r="C36" s="43">
        <v>9</v>
      </c>
      <c r="D36" s="18"/>
      <c r="E36" s="12">
        <v>1092.3</v>
      </c>
      <c r="F36" s="19"/>
      <c r="G36" s="19"/>
      <c r="H36" s="19"/>
      <c r="I36" s="19"/>
    </row>
    <row r="37" spans="1:9" ht="37.5" x14ac:dyDescent="0.2">
      <c r="A37" s="23">
        <v>1080</v>
      </c>
      <c r="B37" s="23" t="s">
        <v>53</v>
      </c>
      <c r="C37" s="24"/>
      <c r="D37" s="49">
        <v>170.3</v>
      </c>
      <c r="E37" s="39">
        <v>3846.2</v>
      </c>
      <c r="F37" s="52">
        <v>13330.5</v>
      </c>
      <c r="G37" s="40"/>
      <c r="H37" s="41">
        <v>24.3</v>
      </c>
      <c r="I37" s="25"/>
    </row>
    <row r="38" spans="1:9" ht="18.75" hidden="1" x14ac:dyDescent="0.2">
      <c r="A38" s="23"/>
      <c r="B38" s="23"/>
      <c r="C38" s="24"/>
      <c r="D38" s="13"/>
      <c r="E38" s="25"/>
      <c r="F38" s="25"/>
      <c r="G38" s="26"/>
      <c r="H38" s="26"/>
      <c r="I38" s="25"/>
    </row>
    <row r="39" spans="1:9" ht="37.5" x14ac:dyDescent="0.2">
      <c r="A39" s="20" t="s">
        <v>14</v>
      </c>
      <c r="B39" s="21" t="s">
        <v>26</v>
      </c>
      <c r="C39" s="42">
        <f>SUM(C40:C40)</f>
        <v>24</v>
      </c>
      <c r="D39" s="42">
        <f t="shared" ref="D39:I39" si="4">SUM(D40:D40)</f>
        <v>48.4</v>
      </c>
      <c r="E39" s="42">
        <f t="shared" si="4"/>
        <v>2707.7</v>
      </c>
      <c r="F39" s="42">
        <f t="shared" si="4"/>
        <v>0</v>
      </c>
      <c r="G39" s="42">
        <f t="shared" si="4"/>
        <v>0</v>
      </c>
      <c r="H39" s="42">
        <f t="shared" si="4"/>
        <v>0</v>
      </c>
      <c r="I39" s="42">
        <f t="shared" si="4"/>
        <v>0</v>
      </c>
    </row>
    <row r="40" spans="1:9" ht="79.5" customHeight="1" x14ac:dyDescent="0.2">
      <c r="A40" s="27" t="s">
        <v>2</v>
      </c>
      <c r="B40" s="23" t="s">
        <v>55</v>
      </c>
      <c r="C40" s="11">
        <v>24</v>
      </c>
      <c r="D40" s="13">
        <v>48.4</v>
      </c>
      <c r="E40" s="39">
        <v>2707.7</v>
      </c>
      <c r="F40" s="25"/>
      <c r="G40" s="26"/>
      <c r="H40" s="26"/>
      <c r="I40" s="25"/>
    </row>
    <row r="41" spans="1:9" ht="42" customHeight="1" x14ac:dyDescent="0.3">
      <c r="A41" s="28"/>
      <c r="B41" s="44" t="s">
        <v>61</v>
      </c>
      <c r="C41" s="34">
        <f>SUM(C6+C17+C26+C31+C39)</f>
        <v>5557.2841999999991</v>
      </c>
      <c r="D41" s="34">
        <f t="shared" ref="D41:I41" si="5">SUM(D6+D17+D26+D31+D39)</f>
        <v>22939.77</v>
      </c>
      <c r="E41" s="34">
        <f t="shared" si="5"/>
        <v>1400179.9445999998</v>
      </c>
      <c r="F41" s="34">
        <f t="shared" si="5"/>
        <v>203423.1</v>
      </c>
      <c r="G41" s="34">
        <f t="shared" si="5"/>
        <v>730</v>
      </c>
      <c r="H41" s="34">
        <f t="shared" si="5"/>
        <v>1317.22</v>
      </c>
      <c r="I41" s="34">
        <f t="shared" si="5"/>
        <v>130</v>
      </c>
    </row>
    <row r="42" spans="1:9" ht="18.75" x14ac:dyDescent="0.3">
      <c r="A42" s="29"/>
    </row>
    <row r="44" spans="1:9" ht="18.75" x14ac:dyDescent="0.3">
      <c r="B44" s="29" t="s">
        <v>64</v>
      </c>
      <c r="C44" s="30"/>
      <c r="D44" s="30"/>
      <c r="E44" s="29"/>
      <c r="F44" s="29"/>
      <c r="G44" s="30" t="s">
        <v>62</v>
      </c>
      <c r="H44" s="30"/>
    </row>
  </sheetData>
  <mergeCells count="2">
    <mergeCell ref="G1:J1"/>
    <mergeCell ref="A3:I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Додаток 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2022-10-25T12:50:59Z</cp:lastPrinted>
  <dcterms:created xsi:type="dcterms:W3CDTF">2020-12-20T12:13:52Z</dcterms:created>
  <dcterms:modified xsi:type="dcterms:W3CDTF">2022-10-25T12:51:55Z</dcterms:modified>
</cp:coreProperties>
</file>