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661442b6d986e19e/VIII скликання/рішення сесії/"/>
    </mc:Choice>
  </mc:AlternateContent>
  <xr:revisionPtr revIDLastSave="9" documentId="11_4A53E64BD8B5D7A1F27F28994EFAF932EAD7787C" xr6:coauthVersionLast="47" xr6:coauthVersionMax="47" xr10:uidLastSave="{66BBCA54-9603-4FB9-B98D-53CA7C86123D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Area" localSheetId="0">Лист1!$A$1:$K$87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45" i="1" l="1"/>
  <c r="J38" i="1" l="1"/>
  <c r="H38" i="1"/>
  <c r="I28" i="1" l="1"/>
  <c r="I23" i="1"/>
  <c r="J69" i="1" l="1"/>
  <c r="I69" i="1"/>
  <c r="J45" i="1" l="1"/>
  <c r="I60" i="1"/>
  <c r="I57" i="1"/>
  <c r="J40" i="1" l="1"/>
  <c r="H40" i="1" s="1"/>
  <c r="H28" i="1"/>
  <c r="K82" i="1"/>
  <c r="H82" i="1"/>
  <c r="K81" i="1" l="1"/>
  <c r="H81" i="1"/>
  <c r="K80" i="1"/>
  <c r="H80" i="1"/>
  <c r="K79" i="1"/>
  <c r="H79" i="1"/>
  <c r="K78" i="1"/>
  <c r="H78" i="1"/>
  <c r="H45" i="1" l="1"/>
  <c r="H50" i="1" l="1"/>
  <c r="J48" i="1" l="1"/>
  <c r="J44" i="1" l="1"/>
  <c r="H44" i="1" s="1"/>
  <c r="H31" i="1"/>
  <c r="J32" i="1"/>
  <c r="J21" i="1" s="1"/>
  <c r="H30" i="1" l="1"/>
  <c r="I47" i="1" l="1"/>
  <c r="K77" i="1"/>
  <c r="H77" i="1"/>
  <c r="K75" i="1" l="1"/>
  <c r="H75" i="1"/>
  <c r="K74" i="1"/>
  <c r="H74" i="1"/>
  <c r="H72" i="1"/>
  <c r="K76" i="1" l="1"/>
  <c r="H76" i="1"/>
  <c r="K72" i="1"/>
  <c r="K73" i="1"/>
  <c r="H73" i="1"/>
  <c r="I41" i="1" l="1"/>
  <c r="H70" i="1" l="1"/>
  <c r="H71" i="1"/>
  <c r="K71" i="1"/>
  <c r="K69" i="1" s="1"/>
  <c r="H69" i="1" l="1"/>
  <c r="H32" i="1"/>
  <c r="K32" i="1"/>
  <c r="K21" i="1" s="1"/>
  <c r="H55" i="1"/>
  <c r="H43" i="1"/>
  <c r="I35" i="1"/>
  <c r="I21" i="1" s="1"/>
  <c r="I68" i="1" l="1"/>
  <c r="K61" i="1" l="1"/>
  <c r="J61" i="1"/>
  <c r="I61" i="1"/>
  <c r="H41" i="1" l="1"/>
  <c r="L84" i="1" l="1"/>
  <c r="K51" i="1"/>
  <c r="J51" i="1"/>
  <c r="I51" i="1"/>
  <c r="H52" i="1"/>
  <c r="H51" i="1" s="1"/>
  <c r="H39" i="1"/>
  <c r="H29" i="1" l="1"/>
  <c r="J53" i="1" l="1"/>
  <c r="I53" i="1"/>
  <c r="I83" i="1" s="1"/>
  <c r="H56" i="1"/>
  <c r="H54" i="1"/>
  <c r="H47" i="1" l="1"/>
  <c r="H66" i="1" l="1"/>
  <c r="H34" i="1" l="1"/>
  <c r="H68" i="1" l="1"/>
  <c r="H62" i="1" l="1"/>
  <c r="H67" i="1"/>
  <c r="H63" i="1"/>
  <c r="H64" i="1"/>
  <c r="H35" i="1" l="1"/>
  <c r="K53" i="1" l="1"/>
  <c r="K83" i="1" l="1"/>
  <c r="H42" i="1" l="1"/>
  <c r="H33" i="1"/>
  <c r="H46" i="1"/>
  <c r="H36" i="1"/>
  <c r="H22" i="1"/>
  <c r="H65" i="1"/>
  <c r="H61" i="1" s="1"/>
  <c r="H60" i="1"/>
  <c r="H59" i="1"/>
  <c r="H58" i="1"/>
  <c r="H57" i="1"/>
  <c r="H49" i="1"/>
  <c r="H48" i="1"/>
  <c r="H27" i="1"/>
  <c r="H26" i="1"/>
  <c r="H25" i="1"/>
  <c r="H24" i="1"/>
  <c r="H53" i="1" l="1"/>
  <c r="H23" i="1"/>
  <c r="H21" i="1" s="1"/>
  <c r="J83" i="1"/>
  <c r="H83" i="1" l="1"/>
</calcChain>
</file>

<file path=xl/sharedStrings.xml><?xml version="1.0" encoding="utf-8"?>
<sst xmlns="http://schemas.openxmlformats.org/spreadsheetml/2006/main" count="304" uniqueCount="243">
  <si>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</si>
  <si>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</si>
  <si>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</si>
  <si>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</si>
  <si>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</si>
  <si>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</si>
  <si>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</si>
  <si>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</si>
  <si>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</si>
  <si>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</si>
  <si>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</si>
  <si>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</si>
  <si>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</si>
  <si>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</si>
  <si>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</si>
  <si>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</si>
  <si>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</si>
  <si>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</si>
  <si>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</si>
  <si>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</si>
  <si>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</si>
  <si>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</si>
  <si>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</si>
  <si>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</si>
  <si>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</si>
  <si>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</si>
  <si>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</si>
  <si>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</si>
  <si>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</si>
  <si>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</si>
  <si>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</si>
  <si>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</si>
  <si>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</si>
  <si>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</si>
  <si>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</si>
  <si>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</si>
  <si>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</si>
  <si>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</si>
  <si>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</si>
  <si>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</si>
  <si>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</si>
  <si>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</si>
  <si>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</si>
  <si>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</si>
  <si>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</si>
  <si>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</si>
  <si>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</si>
  <si>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</si>
  <si>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</si>
  <si>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</si>
  <si>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</si>
  <si>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</si>
  <si>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</si>
  <si>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</si>
  <si>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</si>
  <si>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</si>
  <si>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</si>
  <si>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</si>
  <si>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</si>
  <si>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</si>
  <si>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</si>
  <si>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</si>
  <si>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</si>
  <si>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</si>
  <si>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</si>
  <si>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</si>
  <si>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</si>
  <si>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</si>
  <si>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</si>
  <si>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</si>
  <si>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</si>
  <si>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</si>
  <si>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</si>
  <si>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</si>
  <si>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</si>
  <si>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</si>
  <si>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</si>
  <si>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</si>
  <si>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</si>
  <si>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</si>
  <si>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</si>
  <si>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</si>
  <si>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</si>
  <si>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</si>
  <si>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</si>
  <si>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</si>
  <si>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</si>
  <si>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</si>
  <si>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</si>
  <si>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</si>
  <si>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</si>
  <si>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</si>
  <si>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</si>
  <si>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</si>
  <si>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</si>
  <si>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</si>
  <si>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</si>
  <si>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</si>
  <si>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</si>
  <si>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</si>
  <si>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</si>
  <si>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</si>
  <si>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</si>
  <si>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</si>
  <si>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</si>
  <si>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</si>
  <si>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</si>
  <si>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</si>
  <si>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</si>
  <si>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Руслан ШИШКА</t>
  </si>
  <si>
    <t>'Програма розвитку земельних відносин та охорони земель на території Бродівської міської ради на 2022-2025 роки</t>
  </si>
  <si>
    <t>Львівської області</t>
  </si>
  <si>
    <t>до рішення Бродівської міської ради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</si>
  <si>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</si>
  <si>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</si>
  <si>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</si>
  <si>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</si>
  <si>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</si>
  <si>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 xml:space="preserve">Секретар ради </t>
  </si>
  <si>
    <t xml:space="preserve"> від 20.12.2022 р.№867, від 14.12.2023 р №1393</t>
  </si>
  <si>
    <t xml:space="preserve">Екологічна програма Бродівської міської ради на 2025-2027 роки
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</si>
  <si>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2025 рік</t>
  </si>
  <si>
    <t>Програма проведення будівництва, реконструкції, капітального, поточного ремонту та утримання комунальних доріг  Бродівської міської ради  на 2025-2027 роки</t>
  </si>
  <si>
    <t>Програма забезпечення мобілізаційної підготовки та оборонної роботи місцевого значення на 2025-2027 роки</t>
  </si>
  <si>
    <t>Програма підтримки   Комунального підприємства  Телерадіокомпанія «Броди» Бродівської міської ради  на  2025-2027 роки</t>
  </si>
  <si>
    <t>Програма забезпечення діяльності водопровідно-каналізаційного господарства Бродівської міської ради на 2025-2027 роки</t>
  </si>
  <si>
    <t>Програма охорони тваринного світу, регулювання чисельності безпритульних тварин Бродівської міської ради на 2025 рік через БО БФ "Степ"</t>
  </si>
  <si>
    <t>Програма благоустрою Бродівської міської ради Львівської області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</si>
  <si>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</si>
  <si>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</si>
  <si>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</si>
  <si>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</si>
  <si>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</si>
  <si>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</si>
  <si>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</si>
  <si>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</si>
  <si>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</si>
  <si>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</si>
  <si>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Програма підтримки дитячих будинків сімейного типу на території Бродівської міської ради на 2024-2025 роки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</si>
  <si>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2025 рік"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</si>
  <si>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</si>
  <si>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</si>
  <si>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</si>
  <si>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</si>
  <si>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</si>
  <si>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</si>
  <si>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</si>
  <si>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</si>
  <si>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Програма підтримки та розвитку обдарованої учнівської молоді Бродівської міської територіальної громади на 2025-2026 роки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</si>
  <si>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</si>
  <si>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</si>
  <si>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</si>
  <si>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</si>
  <si>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місцевого економічного розвитку на  2023-2025 роки</t>
  </si>
  <si>
    <t>від 19 грудня 2024 року №1926</t>
  </si>
  <si>
    <t xml:space="preserve"> від 19.12.2024 р.№ 1904</t>
  </si>
  <si>
    <t xml:space="preserve"> від 19.12.2024 р.№1922</t>
  </si>
  <si>
    <t>Програма підтримки розвитку місцевого самоврядування  у Бродівській міській територіальній громаді  на 2025-2027 роки</t>
  </si>
  <si>
    <t xml:space="preserve"> від 19.12.2024 р.№ 1923</t>
  </si>
  <si>
    <t xml:space="preserve"> від 19.12.2024 р.№ 1921</t>
  </si>
  <si>
    <t xml:space="preserve"> від 19.12.2024 р.№ 1907</t>
  </si>
  <si>
    <t>від 14.12.2023 р.№1392, від 19.12.2024 р. №1908</t>
  </si>
  <si>
    <t xml:space="preserve"> від 19.12.2024 р.№  1910</t>
  </si>
  <si>
    <t xml:space="preserve"> від 19.12.2024 р.№ 1911</t>
  </si>
  <si>
    <t>від 16.08.2024 р.№1714 , від 19.12.2024 р.№1915</t>
  </si>
  <si>
    <t xml:space="preserve"> від 19.12.2024 р.№1918</t>
  </si>
  <si>
    <t xml:space="preserve"> від 19.12.2024 р.№1919</t>
  </si>
  <si>
    <t xml:space="preserve"> від 19.12.2024 р.№1920</t>
  </si>
  <si>
    <t xml:space="preserve"> від 19.12.2024 р.№ 1899</t>
  </si>
  <si>
    <t>Програма  підтримки розвитку культури Бродівської міської  територіальної громади на 2025-2027 роки</t>
  </si>
  <si>
    <t>Програма розвитку спорту  Бродівської міської  територіальної громади на 2025-2027 роки</t>
  </si>
  <si>
    <t>Програма фінансової підтримки комунального некомерційного підприємства « Бродівська центральна міська лікарня» на 2025-2027 рр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</si>
  <si>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</si>
  <si>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</si>
  <si>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</si>
  <si>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</si>
  <si>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</si>
  <si>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Бродівської міської ради</t>
  </si>
  <si>
    <t>Програма  забезпечення пожежної безпеки та захисту населення і територій від надзвичайних ситуацій техногенного та природного характеру Бродівської міської ради на 2025 рік</t>
  </si>
  <si>
    <t xml:space="preserve">Програма «Боротьби зі злочинністю та зміцнення правопорядку на території  Бродівської міської територіальної громади Золочівського району на 2025 рік» </t>
  </si>
  <si>
    <t>0600000</t>
  </si>
  <si>
    <t>до рішення Бродівської  міської ради</t>
  </si>
  <si>
    <t>Програма з охорони та збереження пам'яток культурної спадщини Бродівської територіальної громади на 2025-2027 роки</t>
  </si>
  <si>
    <r>
      <t xml:space="preserve"> від 19.12.2024 р.№ 1903, </t>
    </r>
    <r>
      <rPr>
        <sz val="14"/>
        <color rgb="FFFF0000"/>
        <rFont val="Times New Roman"/>
        <family val="1"/>
        <charset val="204"/>
      </rPr>
      <t>від 23.01.2025 р№</t>
    </r>
  </si>
  <si>
    <t>Усього</t>
  </si>
  <si>
    <t xml:space="preserve"> від 31.10.2024 р.№ 1816</t>
  </si>
  <si>
    <t>0813031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</si>
  <si>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</si>
  <si>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0213114</t>
  </si>
  <si>
    <t>3114</t>
  </si>
  <si>
    <t xml:space="preserve"> від 19.12.2024 р.№ 1909,від 23.01.2025 р.№1962</t>
  </si>
  <si>
    <t xml:space="preserve"> від  21.03.2023 р.№989, від 19.12.2024р. № 1905, від 23.01.2025 р.№1959</t>
  </si>
  <si>
    <t>від 23.01.2025 р.№1961</t>
  </si>
  <si>
    <t>від 23.01.2025 р.№1951</t>
  </si>
  <si>
    <t>від 23.01.2025 р.№1952</t>
  </si>
  <si>
    <t>від 23.01.2025 р.№1953</t>
  </si>
  <si>
    <t>від 23.01.2025 р.№1954</t>
  </si>
  <si>
    <t>від 23.01.2025 р.№1956</t>
  </si>
  <si>
    <t>від 23.01.2025 р.№1957</t>
  </si>
  <si>
    <t>від 23.01.2025 р.№1958</t>
  </si>
  <si>
    <t>Програма підтримки військової частини  Збройних сил України на 2025 рік</t>
  </si>
  <si>
    <t>Програма підтримки військової частини Зройних сил України на 2025 рік</t>
  </si>
  <si>
    <t>Програма підтримки військової частини  Зройних сил України на 2025 рік</t>
  </si>
  <si>
    <t>від 23.01.2025 р.№1955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</si>
  <si>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2025 рік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</si>
  <si>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</si>
  <si>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</si>
  <si>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</si>
  <si>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</si>
  <si>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'Програма фінансової підтримки комунальних підприємств Бродівської міської ради на 2025-2027 роки</t>
  </si>
  <si>
    <t>0213210</t>
  </si>
  <si>
    <t>Інші субвенції з місцевого бюджету</t>
  </si>
  <si>
    <t>Програма інформатизації «Цифрова Бродівська міська територіальна громада» на 2025 – 2027 роки</t>
  </si>
  <si>
    <t>від 13.02.2025 р.№2018</t>
  </si>
  <si>
    <t>від 23.01.2025 р.№1960, від 13.02.2025 р.№2017</t>
  </si>
  <si>
    <t>від 13.02.2025 р.№2019</t>
  </si>
  <si>
    <t>від 13.02.2025 р.№2020</t>
  </si>
  <si>
    <t xml:space="preserve"> Розподіл витрат   Бродівського міського бюджету 
на реалізацію місцевих/регіональних програм у 2025 році</t>
  </si>
  <si>
    <t>Фінансова підтримка медіа (засобів масової інформації)</t>
  </si>
  <si>
    <t>0216020</t>
  </si>
  <si>
    <t>0214084</t>
  </si>
  <si>
    <t>Додаток 4</t>
  </si>
  <si>
    <t>від11.03.2025 р.№2025</t>
  </si>
  <si>
    <t>від11.03.2025 р.№2029</t>
  </si>
  <si>
    <t>від11.03.2025 р.№2030</t>
  </si>
  <si>
    <t>від11.03.2025 р.№2031</t>
  </si>
  <si>
    <t>Будівництво закладів охорони здоров`я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</si>
  <si>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</si>
  <si>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</si>
  <si>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</si>
  <si>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</si>
  <si>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Програма Розроблення (оновлення) містобудівної документації населених пунктів Бродівської територіальної громади на 2025-2027 роки</t>
  </si>
  <si>
    <t>0216091</t>
  </si>
  <si>
    <t>0640</t>
  </si>
  <si>
    <t>Будівництво об`єктів житлово-комунального господарства</t>
  </si>
  <si>
    <t xml:space="preserve">від 14.12.2023 р.№1384, від 19.12.2024 №1917 </t>
  </si>
  <si>
    <t>від  27. 03.2025 року №2045</t>
  </si>
  <si>
    <r>
      <t xml:space="preserve"> від 19.12.2024 р.№ 1913, </t>
    </r>
    <r>
      <rPr>
        <sz val="14"/>
        <color rgb="FFFF0000"/>
        <rFont val="Times New Roman"/>
        <family val="1"/>
        <charset val="204"/>
      </rPr>
      <t>від 27.03.2025 р. №</t>
    </r>
    <r>
      <rPr>
        <sz val="14"/>
        <rFont val="Times New Roman"/>
        <family val="1"/>
        <charset val="204"/>
      </rPr>
      <t>2041</t>
    </r>
  </si>
  <si>
    <r>
      <t xml:space="preserve"> від 20.12.2022 р.№867, від 14.12.2023 р №1393, від 20. 02.2024 р.№ 1455, від  09.05.2024 № 1603,від 16.08.2024 р.№ 1708, від 19.12.2024 р.№1912,від 23.01.2025 р.№1961,</t>
    </r>
    <r>
      <rPr>
        <sz val="14"/>
        <color rgb="FFFF0000"/>
        <rFont val="Times New Roman"/>
        <family val="1"/>
        <charset val="204"/>
      </rPr>
      <t xml:space="preserve"> від 27.03.2025 р.№</t>
    </r>
    <r>
      <rPr>
        <sz val="14"/>
        <rFont val="Times New Roman"/>
        <family val="1"/>
        <charset val="204"/>
      </rPr>
      <t>2040</t>
    </r>
  </si>
  <si>
    <t>від 27.03.2025 р.№ 2043</t>
  </si>
  <si>
    <r>
      <t xml:space="preserve"> від 19.12.2024 р.№ 1902, </t>
    </r>
    <r>
      <rPr>
        <sz val="14"/>
        <color rgb="FFFF0000"/>
        <rFont val="Times New Roman"/>
        <family val="1"/>
        <charset val="204"/>
      </rPr>
      <t>від 27.03.2025 р.№</t>
    </r>
    <r>
      <rPr>
        <sz val="14"/>
        <rFont val="Times New Roman"/>
        <family val="1"/>
        <charset val="204"/>
      </rPr>
      <t>2038</t>
    </r>
  </si>
  <si>
    <r>
      <t xml:space="preserve">від  14.12.2023 р.№1380, від 11.04.2024р. №1505 , від    28.05.2024 №1623,від 16.08.2024 р.№1713, від 03.10.2024 р.№ 1754,від 31.10.2024 р.№1814, від 28.11.2024 р.№1831, від 19.12.2024 р.№1916,від 23.01.2025 р.№1963, </t>
    </r>
    <r>
      <rPr>
        <sz val="14"/>
        <color rgb="FFFF0000"/>
        <rFont val="Times New Roman"/>
        <family val="1"/>
        <charset val="204"/>
      </rPr>
      <t>від 27.03.2025 р.</t>
    </r>
    <r>
      <rPr>
        <sz val="14"/>
        <rFont val="Times New Roman"/>
        <family val="1"/>
        <charset val="204"/>
      </rPr>
      <t xml:space="preserve"> №2042</t>
    </r>
  </si>
  <si>
    <t>від 27.03.2025 р.№2037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</si>
</sst>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185">
    <xf numFmtId="0" fontId="0" fillId="0" borderId="0" xfId="0"/>
    <xf numFmtId="0" fontId="4" fillId="2" borderId="0" xfId="0" applyFont="1" applyFill="1"/>
    <xf numFmtId="0" fontId="4" fillId="2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/>
    <xf numFmtId="3" fontId="0" fillId="0" borderId="0" xfId="0" applyNumberFormat="1"/>
    <xf numFmtId="4" fontId="0" fillId="0" borderId="0" xfId="0" applyNumberFormat="1"/>
    <xf numFmtId="0" fontId="7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quotePrefix="1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4" fontId="13" fillId="0" borderId="4" xfId="1" applyNumberFormat="1" applyFont="1" applyBorder="1" applyAlignment="1">
      <alignment vertical="center"/>
    </xf>
    <xf numFmtId="0" fontId="13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left" vertical="center" wrapText="1"/>
    </xf>
    <xf numFmtId="0" fontId="13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center" vertical="center" wrapText="1"/>
    </xf>
    <xf numFmtId="4" fontId="13" fillId="2" borderId="2" xfId="0" quotePrefix="1" applyNumberFormat="1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9" fontId="7" fillId="2" borderId="2" xfId="0" quotePrefix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wrapText="1"/>
    </xf>
    <xf numFmtId="4" fontId="10" fillId="2" borderId="2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4" fontId="12" fillId="2" borderId="11" xfId="0" applyNumberFormat="1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4" fontId="7" fillId="2" borderId="3" xfId="0" quotePrefix="1" applyNumberFormat="1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7" fillId="2" borderId="0" xfId="0" applyFont="1" applyFill="1"/>
    <xf numFmtId="3" fontId="7" fillId="2" borderId="0" xfId="0" applyNumberFormat="1" applyFont="1" applyFill="1"/>
    <xf numFmtId="0" fontId="14" fillId="0" borderId="0" xfId="0" applyFont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3" fillId="2" borderId="8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4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8" xfId="0" quotePrefix="1" applyNumberFormat="1" applyFont="1" applyFill="1" applyBorder="1" applyAlignment="1">
      <alignment vertical="center" wrapText="1"/>
    </xf>
    <xf numFmtId="4" fontId="13" fillId="0" borderId="14" xfId="1" applyNumberFormat="1" applyFont="1" applyBorder="1" applyAlignment="1">
      <alignment vertical="center"/>
    </xf>
    <xf numFmtId="0" fontId="7" fillId="2" borderId="4" xfId="0" quotePrefix="1" applyFont="1" applyFill="1" applyBorder="1" applyAlignment="1">
      <alignment horizontal="center" vertical="center" wrapText="1"/>
    </xf>
    <xf numFmtId="4" fontId="7" fillId="2" borderId="4" xfId="0" quotePrefix="1" applyNumberFormat="1" applyFont="1" applyFill="1" applyBorder="1" applyAlignment="1">
      <alignment vertical="center" wrapText="1"/>
    </xf>
    <xf numFmtId="4" fontId="13" fillId="0" borderId="0" xfId="1" applyNumberFormat="1" applyFont="1" applyAlignment="1">
      <alignment vertical="center"/>
    </xf>
    <xf numFmtId="0" fontId="10" fillId="2" borderId="4" xfId="0" applyFont="1" applyFill="1" applyBorder="1"/>
    <xf numFmtId="4" fontId="12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/>
    <xf numFmtId="0" fontId="10" fillId="0" borderId="0" xfId="0" applyFont="1"/>
    <xf numFmtId="0" fontId="10" fillId="2" borderId="0" xfId="0" applyFont="1" applyFill="1"/>
    <xf numFmtId="4" fontId="13" fillId="2" borderId="5" xfId="0" quotePrefix="1" applyNumberFormat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4" fontId="13" fillId="2" borderId="17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quotePrefix="1" applyFont="1" applyFill="1" applyBorder="1" applyAlignment="1">
      <alignment horizontal="center" vertical="center" wrapText="1"/>
    </xf>
    <xf numFmtId="3" fontId="13" fillId="2" borderId="5" xfId="0" quotePrefix="1" applyNumberFormat="1" applyFont="1" applyFill="1" applyBorder="1" applyAlignment="1">
      <alignment horizontal="center" vertical="center" wrapText="1"/>
    </xf>
    <xf numFmtId="0" fontId="13" fillId="2" borderId="0" xfId="0" quotePrefix="1" applyFont="1" applyFill="1" applyAlignment="1">
      <alignment horizontal="left" vertical="center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4" fontId="13" fillId="2" borderId="7" xfId="0" quotePrefix="1" applyNumberFormat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wrapText="1"/>
    </xf>
    <xf numFmtId="0" fontId="17" fillId="0" borderId="4" xfId="4" quotePrefix="1" applyFont="1" applyBorder="1" applyAlignment="1">
      <alignment horizontal="center" vertical="center" wrapText="1"/>
    </xf>
    <xf numFmtId="4" fontId="17" fillId="0" borderId="4" xfId="4" quotePrefix="1" applyNumberFormat="1" applyFont="1" applyBorder="1" applyAlignment="1">
      <alignment horizontal="center" vertical="center" wrapText="1"/>
    </xf>
    <xf numFmtId="4" fontId="17" fillId="0" borderId="4" xfId="4" quotePrefix="1" applyNumberFormat="1" applyFont="1" applyBorder="1" applyAlignment="1">
      <alignment vertical="center" wrapText="1"/>
    </xf>
    <xf numFmtId="0" fontId="17" fillId="3" borderId="4" xfId="1" quotePrefix="1" applyFont="1" applyFill="1" applyBorder="1" applyAlignment="1">
      <alignment horizontal="center" vertical="center" wrapText="1"/>
    </xf>
    <xf numFmtId="4" fontId="17" fillId="3" borderId="4" xfId="1" quotePrefix="1" applyNumberFormat="1" applyFont="1" applyFill="1" applyBorder="1" applyAlignment="1">
      <alignment horizontal="center" vertical="center" wrapText="1"/>
    </xf>
    <xf numFmtId="4" fontId="17" fillId="3" borderId="4" xfId="1" quotePrefix="1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1" fontId="0" fillId="0" borderId="0" xfId="0" applyNumberFormat="1"/>
    <xf numFmtId="1" fontId="13" fillId="2" borderId="0" xfId="0" applyNumberFormat="1" applyFont="1" applyFill="1" applyAlignment="1">
      <alignment vertical="center" wrapText="1"/>
    </xf>
    <xf numFmtId="1" fontId="13" fillId="2" borderId="6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vertical="center" wrapText="1"/>
    </xf>
    <xf numFmtId="4" fontId="13" fillId="2" borderId="14" xfId="0" applyNumberFormat="1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4" fontId="13" fillId="2" borderId="19" xfId="0" applyNumberFormat="1" applyFont="1" applyFill="1" applyBorder="1" applyAlignment="1">
      <alignment vertical="center" wrapText="1"/>
    </xf>
    <xf numFmtId="0" fontId="13" fillId="2" borderId="16" xfId="0" quotePrefix="1" applyFont="1" applyFill="1" applyBorder="1" applyAlignment="1">
      <alignment horizontal="center" vertical="center" wrapText="1"/>
    </xf>
    <xf numFmtId="4" fontId="17" fillId="0" borderId="16" xfId="3" quotePrefix="1" applyNumberFormat="1" applyFont="1" applyBorder="1" applyAlignment="1">
      <alignment horizontal="center" vertical="center" wrapText="1"/>
    </xf>
    <xf numFmtId="4" fontId="17" fillId="0" borderId="16" xfId="3" quotePrefix="1" applyNumberFormat="1" applyFont="1" applyBorder="1" applyAlignment="1">
      <alignment vertical="center" wrapText="1"/>
    </xf>
    <xf numFmtId="3" fontId="13" fillId="2" borderId="4" xfId="0" quotePrefix="1" applyNumberFormat="1" applyFont="1" applyFill="1" applyBorder="1" applyAlignment="1">
      <alignment horizontal="center" vertical="center" wrapText="1"/>
    </xf>
    <xf numFmtId="4" fontId="13" fillId="2" borderId="4" xfId="0" quotePrefix="1" applyNumberFormat="1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2" fillId="2" borderId="16" xfId="0" quotePrefix="1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vertical="center" wrapText="1"/>
    </xf>
    <xf numFmtId="49" fontId="7" fillId="2" borderId="0" xfId="0" quotePrefix="1" applyNumberFormat="1" applyFont="1" applyFill="1" applyAlignment="1">
      <alignment horizontal="center" vertical="center" wrapText="1"/>
    </xf>
    <xf numFmtId="49" fontId="7" fillId="2" borderId="4" xfId="0" quotePrefix="1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horizontal="center" vertical="center" wrapText="1"/>
    </xf>
    <xf numFmtId="4" fontId="13" fillId="2" borderId="15" xfId="0" quotePrefix="1" applyNumberFormat="1" applyFont="1" applyFill="1" applyBorder="1" applyAlignment="1">
      <alignment horizontal="left" vertical="center" wrapText="1"/>
    </xf>
    <xf numFmtId="0" fontId="7" fillId="2" borderId="14" xfId="0" quotePrefix="1" applyFont="1" applyFill="1" applyBorder="1" applyAlignment="1">
      <alignment horizontal="center" vertical="center" wrapText="1"/>
    </xf>
    <xf numFmtId="4" fontId="7" fillId="2" borderId="14" xfId="0" quotePrefix="1" applyNumberFormat="1" applyFont="1" applyFill="1" applyBorder="1" applyAlignment="1">
      <alignment vertical="center" wrapText="1"/>
    </xf>
    <xf numFmtId="4" fontId="13" fillId="2" borderId="14" xfId="0" applyNumberFormat="1" applyFont="1" applyFill="1" applyBorder="1" applyAlignment="1">
      <alignment horizontal="left" vertical="center" wrapText="1"/>
    </xf>
    <xf numFmtId="4" fontId="13" fillId="2" borderId="4" xfId="0" quotePrefix="1" applyNumberFormat="1" applyFont="1" applyFill="1" applyBorder="1" applyAlignment="1">
      <alignment horizontal="left" vertical="center" wrapText="1"/>
    </xf>
    <xf numFmtId="0" fontId="0" fillId="0" borderId="4" xfId="0" applyBorder="1"/>
    <xf numFmtId="0" fontId="17" fillId="0" borderId="4" xfId="0" applyFont="1" applyBorder="1"/>
    <xf numFmtId="2" fontId="17" fillId="0" borderId="4" xfId="0" applyNumberFormat="1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49" fontId="7" fillId="2" borderId="7" xfId="0" quotePrefix="1" applyNumberFormat="1" applyFont="1" applyFill="1" applyBorder="1" applyAlignment="1">
      <alignment horizontal="center" vertical="center" wrapText="1"/>
    </xf>
    <xf numFmtId="4" fontId="7" fillId="2" borderId="10" xfId="0" quotePrefix="1" applyNumberFormat="1" applyFont="1" applyFill="1" applyBorder="1" applyAlignment="1">
      <alignment vertical="center" wrapText="1"/>
    </xf>
    <xf numFmtId="49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5" xfId="0" quotePrefix="1" applyNumberFormat="1" applyFont="1" applyFill="1" applyBorder="1" applyAlignment="1">
      <alignment vertical="center" wrapText="1"/>
    </xf>
    <xf numFmtId="4" fontId="7" fillId="2" borderId="8" xfId="0" quotePrefix="1" applyNumberFormat="1" applyFont="1" applyFill="1" applyBorder="1" applyAlignment="1">
      <alignment horizontal="left" vertical="center" wrapText="1"/>
    </xf>
    <xf numFmtId="0" fontId="13" fillId="2" borderId="7" xfId="0" quotePrefix="1" applyFont="1" applyFill="1" applyBorder="1" applyAlignment="1">
      <alignment horizontal="center" vertical="center" wrapText="1"/>
    </xf>
    <xf numFmtId="4" fontId="7" fillId="2" borderId="7" xfId="0" quotePrefix="1" applyNumberFormat="1" applyFont="1" applyFill="1" applyBorder="1" applyAlignment="1">
      <alignment horizontal="center" vertical="center" wrapText="1"/>
    </xf>
    <xf numFmtId="4" fontId="7" fillId="2" borderId="7" xfId="0" quotePrefix="1" applyNumberFormat="1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3" fillId="2" borderId="15" xfId="0" applyFont="1" applyFill="1" applyBorder="1" applyAlignment="1">
      <alignment vertical="center" wrapText="1"/>
    </xf>
    <xf numFmtId="0" fontId="13" fillId="0" borderId="4" xfId="4" quotePrefix="1" applyFont="1" applyBorder="1" applyAlignment="1">
      <alignment horizontal="center" vertical="center" wrapText="1"/>
    </xf>
    <xf numFmtId="4" fontId="13" fillId="0" borderId="4" xfId="4" quotePrefix="1" applyNumberFormat="1" applyFont="1" applyBorder="1" applyAlignment="1">
      <alignment vertical="center" wrapText="1"/>
    </xf>
    <xf numFmtId="0" fontId="13" fillId="0" borderId="4" xfId="0" applyFont="1" applyBorder="1" applyAlignment="1">
      <alignment wrapText="1"/>
    </xf>
    <xf numFmtId="0" fontId="13" fillId="2" borderId="25" xfId="0" applyFont="1" applyFill="1" applyBorder="1" applyAlignment="1">
      <alignment vertical="center" wrapText="1"/>
    </xf>
    <xf numFmtId="0" fontId="13" fillId="3" borderId="4" xfId="0" quotePrefix="1" applyFont="1" applyFill="1" applyBorder="1" applyAlignment="1">
      <alignment horizontal="center" vertical="center" wrapText="1"/>
    </xf>
    <xf numFmtId="4" fontId="13" fillId="3" borderId="4" xfId="0" quotePrefix="1" applyNumberFormat="1" applyFont="1" applyFill="1" applyBorder="1" applyAlignment="1">
      <alignment horizontal="center" vertical="center" wrapText="1"/>
    </xf>
    <xf numFmtId="4" fontId="13" fillId="3" borderId="4" xfId="0" quotePrefix="1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1" fontId="6" fillId="0" borderId="0" xfId="0" applyNumberFormat="1" applyFont="1"/>
    <xf numFmtId="0" fontId="6" fillId="0" borderId="0" xfId="0" applyFont="1"/>
    <xf numFmtId="0" fontId="18" fillId="2" borderId="14" xfId="0" applyFont="1" applyFill="1" applyBorder="1" applyAlignment="1">
      <alignment vertical="center" wrapText="1"/>
    </xf>
    <xf numFmtId="0" fontId="17" fillId="0" borderId="16" xfId="4" quotePrefix="1" applyFont="1" applyBorder="1" applyAlignment="1">
      <alignment horizontal="center" vertical="center" wrapText="1"/>
    </xf>
    <xf numFmtId="4" fontId="17" fillId="0" borderId="16" xfId="4" quotePrefix="1" applyNumberFormat="1" applyFont="1" applyBorder="1" applyAlignment="1">
      <alignment horizontal="center" vertical="center" wrapText="1"/>
    </xf>
    <xf numFmtId="4" fontId="17" fillId="0" borderId="16" xfId="4" quotePrefix="1" applyNumberFormat="1" applyFont="1" applyBorder="1" applyAlignment="1">
      <alignment vertical="center" wrapText="1"/>
    </xf>
    <xf numFmtId="0" fontId="17" fillId="0" borderId="16" xfId="0" applyFont="1" applyBorder="1" applyAlignment="1">
      <alignment wrapText="1"/>
    </xf>
    <xf numFmtId="4" fontId="13" fillId="0" borderId="16" xfId="1" applyNumberFormat="1" applyFont="1" applyBorder="1" applyAlignment="1">
      <alignment vertical="center"/>
    </xf>
    <xf numFmtId="4" fontId="13" fillId="2" borderId="16" xfId="0" applyNumberFormat="1" applyFont="1" applyFill="1" applyBorder="1" applyAlignment="1">
      <alignment vertical="center" wrapText="1"/>
    </xf>
    <xf numFmtId="4" fontId="13" fillId="2" borderId="12" xfId="0" applyNumberFormat="1" applyFont="1" applyFill="1" applyBorder="1" applyAlignment="1">
      <alignment vertical="center" wrapText="1"/>
    </xf>
    <xf numFmtId="4" fontId="7" fillId="2" borderId="4" xfId="0" quotePrefix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vertical="center" wrapText="1"/>
    </xf>
    <xf numFmtId="49" fontId="13" fillId="3" borderId="4" xfId="0" quotePrefix="1" applyNumberFormat="1" applyFont="1" applyFill="1" applyBorder="1" applyAlignment="1">
      <alignment horizontal="right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0" xfId="0" quotePrefix="1" applyFont="1" applyFill="1" applyBorder="1" applyAlignment="1">
      <alignment horizontal="center" vertical="center" wrapText="1"/>
    </xf>
    <xf numFmtId="0" fontId="13" fillId="2" borderId="0" xfId="0" quotePrefix="1" applyFont="1" applyFill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15" fillId="2" borderId="5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16" fillId="0" borderId="7" xfId="0" applyFont="1" applyBorder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5" fillId="2" borderId="4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5" fillId="2" borderId="3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5" fillId="2" borderId="22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16" fillId="0" borderId="18" xfId="0" applyFont="1" applyBorder="1"/>
    <xf numFmtId="4" fontId="13" fillId="2" borderId="14" xfId="0" quotePrefix="1" applyNumberFormat="1" applyFont="1" applyFill="1" applyBorder="1" applyAlignment="1">
      <alignment horizontal="left"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4" fontId="13" fillId="2" borderId="15" xfId="0" quotePrefix="1" applyNumberFormat="1" applyFont="1" applyFill="1" applyBorder="1" applyAlignment="1">
      <alignment horizontal="left" vertical="center" wrapText="1"/>
    </xf>
  </cellXfs>
  <cellStyles count="5">
    <cellStyle name="Звичайни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5"/>
  <sheetViews>
    <sheetView tabSelected="1" zoomScale="77" zoomScaleNormal="77" workbookViewId="0">
      <selection activeCell="J82" sqref="J82"/>
    </sheetView>
  </sheetViews>
  <sheetFormatPr defaultRowHeight="15" customHeight="1" x14ac:dyDescent="0.2"/>
  <cols>
    <col min="1" max="3" width="12" customWidth="1"/>
    <col min="4" max="4" width="71.42578125" customWidth="1"/>
    <col min="5" max="5" width="72" customWidth="1"/>
    <col min="6" max="6" width="35.7109375" customWidth="1"/>
    <col min="7" max="7" width="0.140625" hidden="1" customWidth="1"/>
    <col min="8" max="8" width="18.140625" customWidth="1"/>
    <col min="9" max="9" width="18.42578125" customWidth="1"/>
    <col min="10" max="10" width="17.7109375" customWidth="1"/>
    <col min="11" max="11" width="16" customWidth="1"/>
    <col min="12" max="12" width="4.5703125" hidden="1" customWidth="1"/>
    <col min="13" max="13" width="8.7109375" customWidth="1"/>
    <col min="14" max="14" width="13.140625" customWidth="1"/>
    <col min="15" max="27" width="8.7109375" customWidth="1"/>
  </cols>
  <sheetData>
    <row r="1" spans="1:11" ht="15" customHeight="1" x14ac:dyDescent="0.3">
      <c r="H1" s="4" t="s">
        <v>221</v>
      </c>
    </row>
    <row r="2" spans="1:11" ht="15" customHeight="1" x14ac:dyDescent="0.3">
      <c r="H2" s="4" t="s">
        <v>181</v>
      </c>
    </row>
    <row r="3" spans="1:11" ht="15" customHeight="1" x14ac:dyDescent="0.3">
      <c r="H3" s="4" t="s">
        <v>111</v>
      </c>
    </row>
    <row r="4" spans="1:11" ht="15" customHeight="1" x14ac:dyDescent="0.3">
      <c r="H4" s="4" t="s">
        <v>236</v>
      </c>
    </row>
    <row r="6" spans="1:11" ht="15" customHeight="1" x14ac:dyDescent="0.3">
      <c r="H6" s="4" t="s">
        <v>113</v>
      </c>
      <c r="I6" s="4"/>
      <c r="J6" s="4"/>
    </row>
    <row r="7" spans="1:11" ht="15" customHeight="1" x14ac:dyDescent="0.3">
      <c r="A7" s="1"/>
      <c r="B7" s="1"/>
      <c r="C7" s="1"/>
      <c r="D7" s="1"/>
      <c r="E7" s="1"/>
      <c r="F7" s="1"/>
      <c r="G7" s="1"/>
      <c r="H7" s="4" t="s">
        <v>112</v>
      </c>
      <c r="I7" s="4"/>
      <c r="J7" s="4"/>
    </row>
    <row r="8" spans="1:11" ht="17.25" customHeight="1" x14ac:dyDescent="0.3">
      <c r="A8" s="1"/>
      <c r="B8" s="1"/>
      <c r="C8" s="1"/>
      <c r="D8" s="1"/>
      <c r="E8" s="1"/>
      <c r="F8" s="1"/>
      <c r="G8" s="1"/>
      <c r="H8" s="4" t="s">
        <v>111</v>
      </c>
      <c r="I8" s="4"/>
      <c r="J8" s="4"/>
    </row>
    <row r="9" spans="1:11" ht="19.5" customHeight="1" x14ac:dyDescent="0.3">
      <c r="A9" s="1"/>
      <c r="B9" s="1"/>
      <c r="C9" s="1"/>
      <c r="D9" s="1"/>
      <c r="E9" s="1"/>
      <c r="F9" s="1"/>
      <c r="G9" s="1"/>
      <c r="H9" s="4" t="s">
        <v>154</v>
      </c>
      <c r="I9" s="4"/>
      <c r="J9" s="4"/>
    </row>
    <row r="10" spans="1:11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2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45.75" customHeight="1" x14ac:dyDescent="0.3">
      <c r="A12" s="165" t="s">
        <v>217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1" ht="27" customHeight="1" x14ac:dyDescent="0.25">
      <c r="A13" s="167"/>
      <c r="B13" s="168"/>
      <c r="C13" s="168"/>
      <c r="D13" s="168"/>
      <c r="E13" s="168"/>
      <c r="F13" s="168"/>
      <c r="G13" s="168"/>
      <c r="H13" s="168"/>
      <c r="I13" s="168"/>
      <c r="J13" s="168"/>
      <c r="K13" s="168"/>
    </row>
    <row r="14" spans="1:11" ht="13.5" customHeight="1" x14ac:dyDescent="0.25">
      <c r="A14" s="2" t="s">
        <v>0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7.25" customHeight="1" x14ac:dyDescent="0.25">
      <c r="A15" s="1" t="s">
        <v>1</v>
      </c>
      <c r="B15" s="1"/>
      <c r="C15" s="1"/>
      <c r="D15" s="1"/>
      <c r="E15" s="1"/>
      <c r="F15" s="1"/>
      <c r="G15" s="1"/>
      <c r="H15" s="1"/>
      <c r="I15" s="1"/>
      <c r="J15" s="1"/>
      <c r="K15" s="1" t="s">
        <v>2</v>
      </c>
    </row>
    <row r="16" spans="1:11" ht="12.75" customHeight="1" x14ac:dyDescent="0.2">
      <c r="A16" s="169" t="s">
        <v>3</v>
      </c>
      <c r="B16" s="169" t="s">
        <v>4</v>
      </c>
      <c r="C16" s="172" t="s">
        <v>5</v>
      </c>
      <c r="D16" s="175" t="s">
        <v>6</v>
      </c>
      <c r="E16" s="179" t="s">
        <v>7</v>
      </c>
      <c r="F16" s="169" t="s">
        <v>8</v>
      </c>
      <c r="G16" s="44"/>
      <c r="H16" s="172" t="s">
        <v>9</v>
      </c>
      <c r="I16" s="172" t="s">
        <v>10</v>
      </c>
      <c r="J16" s="177" t="s">
        <v>11</v>
      </c>
      <c r="K16" s="178"/>
    </row>
    <row r="17" spans="1:13" ht="12.75" customHeight="1" x14ac:dyDescent="0.2">
      <c r="A17" s="170"/>
      <c r="B17" s="170"/>
      <c r="C17" s="173"/>
      <c r="D17" s="176"/>
      <c r="E17" s="180"/>
      <c r="F17" s="170"/>
      <c r="G17" s="45"/>
      <c r="H17" s="173"/>
      <c r="I17" s="173"/>
      <c r="J17" s="169" t="s">
        <v>12</v>
      </c>
      <c r="K17" s="169" t="s">
        <v>13</v>
      </c>
    </row>
    <row r="18" spans="1:13" ht="12.75" customHeight="1" x14ac:dyDescent="0.2">
      <c r="A18" s="170"/>
      <c r="B18" s="170"/>
      <c r="C18" s="173"/>
      <c r="D18" s="176"/>
      <c r="E18" s="180"/>
      <c r="F18" s="170"/>
      <c r="G18" s="45"/>
      <c r="H18" s="173"/>
      <c r="I18" s="173"/>
      <c r="J18" s="170"/>
      <c r="K18" s="170"/>
    </row>
    <row r="19" spans="1:13" ht="82.5" customHeight="1" x14ac:dyDescent="0.2">
      <c r="A19" s="171"/>
      <c r="B19" s="171"/>
      <c r="C19" s="174"/>
      <c r="D19" s="176"/>
      <c r="E19" s="181"/>
      <c r="F19" s="171"/>
      <c r="G19" s="46"/>
      <c r="H19" s="174"/>
      <c r="I19" s="174"/>
      <c r="J19" s="171"/>
      <c r="K19" s="171"/>
    </row>
    <row r="20" spans="1:13" ht="12.75" customHeight="1" x14ac:dyDescent="0.2">
      <c r="A20" s="7">
        <v>1</v>
      </c>
      <c r="B20" s="7">
        <v>2</v>
      </c>
      <c r="C20" s="7">
        <v>3</v>
      </c>
      <c r="D20" s="115">
        <v>4</v>
      </c>
      <c r="E20" s="7">
        <v>5</v>
      </c>
      <c r="F20" s="7">
        <v>6</v>
      </c>
      <c r="G20" s="7"/>
      <c r="H20" s="7">
        <v>7</v>
      </c>
      <c r="I20" s="7">
        <v>8</v>
      </c>
      <c r="J20" s="7">
        <v>9</v>
      </c>
      <c r="K20" s="7">
        <v>10</v>
      </c>
    </row>
    <row r="21" spans="1:13" ht="27.75" customHeight="1" x14ac:dyDescent="0.2">
      <c r="A21" s="8" t="s">
        <v>14</v>
      </c>
      <c r="B21" s="9"/>
      <c r="C21" s="10"/>
      <c r="D21" s="11" t="s">
        <v>15</v>
      </c>
      <c r="E21" s="12"/>
      <c r="F21" s="12"/>
      <c r="G21" s="12"/>
      <c r="H21" s="13">
        <f>SUM(H22:H50)</f>
        <v>60990411</v>
      </c>
      <c r="I21" s="13">
        <f t="shared" ref="I21:K21" si="0">SUM(I22:I50)</f>
        <v>54455400</v>
      </c>
      <c r="J21" s="13">
        <f t="shared" si="0"/>
        <v>6535011</v>
      </c>
      <c r="K21" s="13">
        <f t="shared" si="0"/>
        <v>5501911</v>
      </c>
    </row>
    <row r="22" spans="1:13" ht="57" customHeight="1" x14ac:dyDescent="0.2">
      <c r="A22" s="49" t="s">
        <v>16</v>
      </c>
      <c r="B22" s="49" t="s">
        <v>17</v>
      </c>
      <c r="C22" s="50" t="s">
        <v>18</v>
      </c>
      <c r="D22" s="121" t="s">
        <v>19</v>
      </c>
      <c r="E22" s="22" t="s">
        <v>157</v>
      </c>
      <c r="F22" s="84" t="s">
        <v>158</v>
      </c>
      <c r="G22" s="64"/>
      <c r="H22" s="29">
        <f>I22+J22</f>
        <v>713200</v>
      </c>
      <c r="I22" s="29">
        <v>713200</v>
      </c>
      <c r="J22" s="29"/>
      <c r="K22" s="29"/>
      <c r="L22" s="81">
        <v>1</v>
      </c>
    </row>
    <row r="23" spans="1:13" ht="29.25" customHeight="1" x14ac:dyDescent="0.2">
      <c r="A23" s="53" t="s">
        <v>20</v>
      </c>
      <c r="B23" s="53" t="s">
        <v>21</v>
      </c>
      <c r="C23" s="146" t="s">
        <v>22</v>
      </c>
      <c r="D23" s="54" t="s">
        <v>23</v>
      </c>
      <c r="E23" s="160" t="s">
        <v>171</v>
      </c>
      <c r="F23" s="161" t="s">
        <v>237</v>
      </c>
      <c r="G23" s="135"/>
      <c r="H23" s="48">
        <f t="shared" ref="H23:H34" si="1">I23+J23</f>
        <v>12325600</v>
      </c>
      <c r="I23" s="20">
        <f>8904000+1200000+2221600</f>
        <v>12325600</v>
      </c>
      <c r="J23" s="48"/>
      <c r="K23" s="48"/>
      <c r="L23" s="81">
        <v>1</v>
      </c>
      <c r="M23">
        <v>1</v>
      </c>
    </row>
    <row r="24" spans="1:13" ht="36.75" customHeight="1" x14ac:dyDescent="0.2">
      <c r="A24" s="53" t="s">
        <v>24</v>
      </c>
      <c r="B24" s="53" t="s">
        <v>25</v>
      </c>
      <c r="C24" s="146" t="s">
        <v>26</v>
      </c>
      <c r="D24" s="54" t="s">
        <v>27</v>
      </c>
      <c r="E24" s="160"/>
      <c r="F24" s="161"/>
      <c r="G24" s="135"/>
      <c r="H24" s="48">
        <f t="shared" si="1"/>
        <v>684700</v>
      </c>
      <c r="I24" s="20">
        <v>684700</v>
      </c>
      <c r="J24" s="48"/>
      <c r="K24" s="48"/>
      <c r="L24" s="81"/>
    </row>
    <row r="25" spans="1:13" ht="39.75" customHeight="1" x14ac:dyDescent="0.2">
      <c r="A25" s="53" t="s">
        <v>28</v>
      </c>
      <c r="B25" s="53" t="s">
        <v>29</v>
      </c>
      <c r="C25" s="146" t="s">
        <v>30</v>
      </c>
      <c r="D25" s="54" t="s">
        <v>31</v>
      </c>
      <c r="E25" s="160"/>
      <c r="F25" s="161"/>
      <c r="G25" s="147"/>
      <c r="H25" s="48">
        <f t="shared" si="1"/>
        <v>256350</v>
      </c>
      <c r="I25" s="20">
        <v>256350</v>
      </c>
      <c r="J25" s="48"/>
      <c r="K25" s="48"/>
      <c r="L25" s="81"/>
    </row>
    <row r="26" spans="1:13" ht="49.5" customHeight="1" x14ac:dyDescent="0.2">
      <c r="A26" s="53" t="s">
        <v>32</v>
      </c>
      <c r="B26" s="53" t="s">
        <v>33</v>
      </c>
      <c r="C26" s="146" t="s">
        <v>26</v>
      </c>
      <c r="D26" s="94" t="s">
        <v>34</v>
      </c>
      <c r="E26" s="160"/>
      <c r="F26" s="161"/>
      <c r="G26" s="147"/>
      <c r="H26" s="48">
        <f t="shared" si="1"/>
        <v>1086500</v>
      </c>
      <c r="I26" s="20">
        <v>1086500</v>
      </c>
      <c r="J26" s="48"/>
      <c r="K26" s="48"/>
      <c r="L26" s="81"/>
    </row>
    <row r="27" spans="1:13" ht="39.75" customHeight="1" x14ac:dyDescent="0.2">
      <c r="A27" s="53" t="s">
        <v>35</v>
      </c>
      <c r="B27" s="53" t="s">
        <v>36</v>
      </c>
      <c r="C27" s="146" t="s">
        <v>37</v>
      </c>
      <c r="D27" s="54" t="s">
        <v>38</v>
      </c>
      <c r="E27" s="160"/>
      <c r="F27" s="161"/>
      <c r="G27" s="147"/>
      <c r="H27" s="48">
        <f t="shared" si="1"/>
        <v>257150</v>
      </c>
      <c r="I27" s="20">
        <v>257150</v>
      </c>
      <c r="J27" s="48"/>
      <c r="K27" s="48"/>
      <c r="L27" s="81"/>
    </row>
    <row r="28" spans="1:13" ht="39.75" customHeight="1" x14ac:dyDescent="0.2">
      <c r="A28" s="53">
        <v>212170</v>
      </c>
      <c r="B28" s="53">
        <v>2170</v>
      </c>
      <c r="C28" s="146" t="s">
        <v>37</v>
      </c>
      <c r="D28" s="54" t="s">
        <v>226</v>
      </c>
      <c r="E28" s="160"/>
      <c r="F28" s="161"/>
      <c r="G28" s="147"/>
      <c r="H28" s="48">
        <f>I28</f>
        <v>3178400</v>
      </c>
      <c r="I28" s="20">
        <f>5400000-2221600</f>
        <v>3178400</v>
      </c>
      <c r="J28" s="48"/>
      <c r="K28" s="48"/>
      <c r="L28" s="81"/>
    </row>
    <row r="29" spans="1:13" ht="64.5" customHeight="1" x14ac:dyDescent="0.3">
      <c r="A29" s="73" t="s">
        <v>140</v>
      </c>
      <c r="B29" s="73" t="s">
        <v>141</v>
      </c>
      <c r="C29" s="74" t="s">
        <v>39</v>
      </c>
      <c r="D29" s="75" t="s">
        <v>142</v>
      </c>
      <c r="E29" s="72" t="s">
        <v>139</v>
      </c>
      <c r="F29" s="116" t="s">
        <v>159</v>
      </c>
      <c r="G29" s="147"/>
      <c r="H29" s="48">
        <f>I29</f>
        <v>100000</v>
      </c>
      <c r="I29" s="20">
        <v>100000</v>
      </c>
      <c r="J29" s="48"/>
      <c r="K29" s="48"/>
      <c r="L29" s="81">
        <v>1</v>
      </c>
    </row>
    <row r="30" spans="1:13" ht="64.5" customHeight="1" x14ac:dyDescent="0.3">
      <c r="A30" s="139" t="s">
        <v>188</v>
      </c>
      <c r="B30" s="139" t="s">
        <v>189</v>
      </c>
      <c r="C30" s="140" t="s">
        <v>39</v>
      </c>
      <c r="D30" s="141" t="s">
        <v>187</v>
      </c>
      <c r="E30" s="142" t="s">
        <v>138</v>
      </c>
      <c r="F30" s="88" t="s">
        <v>168</v>
      </c>
      <c r="G30" s="69"/>
      <c r="H30" s="30">
        <f>I30</f>
        <v>42000</v>
      </c>
      <c r="I30" s="143">
        <v>42000</v>
      </c>
      <c r="J30" s="144"/>
      <c r="K30" s="145"/>
      <c r="L30" s="81"/>
    </row>
    <row r="31" spans="1:13" ht="78" customHeight="1" x14ac:dyDescent="0.3">
      <c r="A31" s="73" t="s">
        <v>210</v>
      </c>
      <c r="B31" s="128">
        <v>3210</v>
      </c>
      <c r="C31" s="128">
        <v>1050</v>
      </c>
      <c r="D31" s="129" t="s">
        <v>205</v>
      </c>
      <c r="E31" s="130" t="s">
        <v>204</v>
      </c>
      <c r="F31" s="131" t="s">
        <v>213</v>
      </c>
      <c r="G31" s="40"/>
      <c r="H31" s="19">
        <f>I31</f>
        <v>50000</v>
      </c>
      <c r="I31" s="20">
        <v>50000</v>
      </c>
      <c r="J31" s="62"/>
      <c r="K31" s="48"/>
      <c r="L31" s="81"/>
    </row>
    <row r="32" spans="1:13" ht="50.25" customHeight="1" x14ac:dyDescent="0.2">
      <c r="A32" s="118" t="s">
        <v>220</v>
      </c>
      <c r="B32" s="117">
        <v>4084</v>
      </c>
      <c r="C32" s="118" t="s">
        <v>94</v>
      </c>
      <c r="D32" s="119" t="s">
        <v>175</v>
      </c>
      <c r="E32" s="111" t="s">
        <v>182</v>
      </c>
      <c r="F32" s="127" t="s">
        <v>214</v>
      </c>
      <c r="G32" s="40"/>
      <c r="H32" s="19">
        <f>I32+J32</f>
        <v>1189057</v>
      </c>
      <c r="I32" s="20"/>
      <c r="J32" s="19">
        <f>430000+580000+179057</f>
        <v>1189057</v>
      </c>
      <c r="K32" s="30">
        <f>J32</f>
        <v>1189057</v>
      </c>
      <c r="L32" s="81"/>
    </row>
    <row r="33" spans="1:18" ht="48.75" customHeight="1" x14ac:dyDescent="0.2">
      <c r="A33" s="14" t="s">
        <v>40</v>
      </c>
      <c r="B33" s="14" t="s">
        <v>41</v>
      </c>
      <c r="C33" s="15" t="s">
        <v>42</v>
      </c>
      <c r="D33" s="16" t="s">
        <v>43</v>
      </c>
      <c r="E33" s="71" t="s">
        <v>125</v>
      </c>
      <c r="F33" s="80" t="s">
        <v>160</v>
      </c>
      <c r="G33" s="18"/>
      <c r="H33" s="19">
        <f t="shared" si="1"/>
        <v>564000</v>
      </c>
      <c r="I33" s="20"/>
      <c r="J33" s="20">
        <v>564000</v>
      </c>
      <c r="K33" s="19"/>
      <c r="L33" s="81">
        <v>1</v>
      </c>
    </row>
    <row r="34" spans="1:18" ht="55.5" customHeight="1" x14ac:dyDescent="0.2">
      <c r="A34" s="31" t="s">
        <v>219</v>
      </c>
      <c r="B34" s="14">
        <v>6020</v>
      </c>
      <c r="C34" s="15" t="s">
        <v>42</v>
      </c>
      <c r="D34" s="16" t="s">
        <v>114</v>
      </c>
      <c r="E34" s="24" t="s">
        <v>115</v>
      </c>
      <c r="F34" s="80" t="s">
        <v>161</v>
      </c>
      <c r="G34" s="18"/>
      <c r="H34" s="19">
        <f t="shared" si="1"/>
        <v>4520000</v>
      </c>
      <c r="I34" s="55">
        <v>4520000</v>
      </c>
      <c r="J34" s="19"/>
      <c r="K34" s="63"/>
      <c r="L34" s="82">
        <v>1</v>
      </c>
    </row>
    <row r="35" spans="1:18" ht="55.5" customHeight="1" x14ac:dyDescent="0.2">
      <c r="A35" s="25" t="s">
        <v>44</v>
      </c>
      <c r="B35" s="14" t="s">
        <v>45</v>
      </c>
      <c r="C35" s="15" t="s">
        <v>42</v>
      </c>
      <c r="D35" s="16" t="s">
        <v>46</v>
      </c>
      <c r="E35" s="26" t="s">
        <v>127</v>
      </c>
      <c r="F35" s="80" t="s">
        <v>190</v>
      </c>
      <c r="G35" s="18"/>
      <c r="H35" s="19">
        <f>I35+J35</f>
        <v>26550000</v>
      </c>
      <c r="I35" s="19">
        <f>26100000+450000</f>
        <v>26550000</v>
      </c>
      <c r="J35" s="19"/>
      <c r="K35" s="19"/>
      <c r="L35" s="81">
        <v>1</v>
      </c>
    </row>
    <row r="36" spans="1:18" ht="57.75" customHeight="1" x14ac:dyDescent="0.2">
      <c r="A36" s="25" t="s">
        <v>44</v>
      </c>
      <c r="B36" s="25" t="s">
        <v>45</v>
      </c>
      <c r="C36" s="27" t="s">
        <v>42</v>
      </c>
      <c r="D36" s="28" t="s">
        <v>46</v>
      </c>
      <c r="E36" s="24" t="s">
        <v>126</v>
      </c>
      <c r="F36" s="80" t="s">
        <v>162</v>
      </c>
      <c r="G36" s="18"/>
      <c r="H36" s="29">
        <f t="shared" ref="H36:H42" si="2">I36+J36</f>
        <v>550000</v>
      </c>
      <c r="I36" s="29">
        <v>550000</v>
      </c>
      <c r="J36" s="48"/>
      <c r="K36" s="29"/>
      <c r="L36" s="81">
        <v>1</v>
      </c>
    </row>
    <row r="37" spans="1:18" ht="0.75" hidden="1" customHeight="1" x14ac:dyDescent="0.2">
      <c r="A37" s="14" t="s">
        <v>47</v>
      </c>
      <c r="B37" s="14" t="s">
        <v>48</v>
      </c>
      <c r="C37" s="15" t="s">
        <v>49</v>
      </c>
      <c r="D37" s="16" t="s">
        <v>50</v>
      </c>
      <c r="E37" s="24" t="s">
        <v>110</v>
      </c>
      <c r="F37" s="80" t="s">
        <v>119</v>
      </c>
      <c r="G37" s="47"/>
      <c r="H37" s="48"/>
      <c r="I37" s="48"/>
      <c r="J37" s="48">
        <v>0</v>
      </c>
      <c r="K37" s="48">
        <v>0</v>
      </c>
      <c r="L37" s="81"/>
    </row>
    <row r="38" spans="1:18" ht="56.25" customHeight="1" x14ac:dyDescent="0.2">
      <c r="A38" s="149" t="s">
        <v>232</v>
      </c>
      <c r="B38" s="150">
        <v>6091</v>
      </c>
      <c r="C38" s="149" t="s">
        <v>233</v>
      </c>
      <c r="D38" s="121" t="s">
        <v>234</v>
      </c>
      <c r="E38" s="17" t="s">
        <v>120</v>
      </c>
      <c r="F38" s="80" t="s">
        <v>185</v>
      </c>
      <c r="G38" s="70"/>
      <c r="H38" s="48">
        <f>I38+J38</f>
        <v>2500000</v>
      </c>
      <c r="I38" s="48"/>
      <c r="J38" s="48">
        <f>K38</f>
        <v>2500000</v>
      </c>
      <c r="K38" s="48">
        <v>2500000</v>
      </c>
      <c r="L38" s="81"/>
    </row>
    <row r="39" spans="1:18" ht="156.75" customHeight="1" x14ac:dyDescent="0.2">
      <c r="A39" s="25" t="s">
        <v>47</v>
      </c>
      <c r="B39" s="25" t="s">
        <v>48</v>
      </c>
      <c r="C39" s="27" t="s">
        <v>49</v>
      </c>
      <c r="D39" s="61" t="s">
        <v>50</v>
      </c>
      <c r="E39" s="24" t="s">
        <v>110</v>
      </c>
      <c r="F39" s="80" t="s">
        <v>238</v>
      </c>
      <c r="G39" s="70"/>
      <c r="H39" s="48">
        <f>I39</f>
        <v>265000</v>
      </c>
      <c r="I39" s="48">
        <f>200000+50000+15000</f>
        <v>265000</v>
      </c>
      <c r="J39" s="48"/>
      <c r="K39" s="48"/>
      <c r="L39" s="81">
        <v>1</v>
      </c>
    </row>
    <row r="40" spans="1:18" ht="63.75" customHeight="1" x14ac:dyDescent="0.2">
      <c r="A40" s="132" t="s">
        <v>227</v>
      </c>
      <c r="B40" s="132" t="s">
        <v>228</v>
      </c>
      <c r="C40" s="133" t="s">
        <v>229</v>
      </c>
      <c r="D40" s="134" t="s">
        <v>230</v>
      </c>
      <c r="E40" s="24" t="s">
        <v>231</v>
      </c>
      <c r="F40" s="148" t="s">
        <v>239</v>
      </c>
      <c r="G40" s="70"/>
      <c r="H40" s="48">
        <f>I40+J40</f>
        <v>100000</v>
      </c>
      <c r="I40" s="48"/>
      <c r="J40" s="48">
        <f>K40</f>
        <v>100000</v>
      </c>
      <c r="K40" s="48">
        <v>100000</v>
      </c>
      <c r="L40" s="81"/>
      <c r="M40">
        <v>1</v>
      </c>
    </row>
    <row r="41" spans="1:18" ht="66.75" customHeight="1" x14ac:dyDescent="0.2">
      <c r="A41" s="25" t="s">
        <v>152</v>
      </c>
      <c r="B41" s="76" t="s">
        <v>149</v>
      </c>
      <c r="C41" s="77" t="s">
        <v>150</v>
      </c>
      <c r="D41" s="78" t="s">
        <v>151</v>
      </c>
      <c r="E41" s="24" t="s">
        <v>153</v>
      </c>
      <c r="F41" s="80" t="s">
        <v>191</v>
      </c>
      <c r="G41" s="70"/>
      <c r="H41" s="48">
        <f>I41</f>
        <v>250000</v>
      </c>
      <c r="I41" s="48">
        <f>200000+50000</f>
        <v>250000</v>
      </c>
      <c r="J41" s="48"/>
      <c r="K41" s="48"/>
      <c r="L41" s="81">
        <v>1</v>
      </c>
    </row>
    <row r="42" spans="1:18" ht="63.75" customHeight="1" x14ac:dyDescent="0.2">
      <c r="A42" s="14" t="s">
        <v>51</v>
      </c>
      <c r="B42" s="14" t="s">
        <v>52</v>
      </c>
      <c r="C42" s="15" t="s">
        <v>53</v>
      </c>
      <c r="D42" s="16" t="s">
        <v>54</v>
      </c>
      <c r="E42" s="26" t="s">
        <v>122</v>
      </c>
      <c r="F42" s="84" t="s">
        <v>163</v>
      </c>
      <c r="G42" s="70"/>
      <c r="H42" s="87">
        <f t="shared" si="2"/>
        <v>1000000</v>
      </c>
      <c r="I42" s="52">
        <v>1000000</v>
      </c>
      <c r="J42" s="87"/>
      <c r="K42" s="87"/>
      <c r="L42" s="81">
        <v>1</v>
      </c>
    </row>
    <row r="43" spans="1:18" ht="66.75" customHeight="1" x14ac:dyDescent="0.2">
      <c r="A43" s="120" t="s">
        <v>173</v>
      </c>
      <c r="B43" s="120">
        <v>7660</v>
      </c>
      <c r="C43" s="120" t="s">
        <v>150</v>
      </c>
      <c r="D43" s="121" t="s">
        <v>172</v>
      </c>
      <c r="E43" s="122" t="s">
        <v>110</v>
      </c>
      <c r="F43" s="86" t="s">
        <v>192</v>
      </c>
      <c r="G43" s="79"/>
      <c r="H43" s="87">
        <f>I43+J43</f>
        <v>190000</v>
      </c>
      <c r="I43" s="52"/>
      <c r="J43" s="87">
        <v>190000</v>
      </c>
      <c r="K43" s="87">
        <v>190000</v>
      </c>
      <c r="L43" s="81"/>
    </row>
    <row r="44" spans="1:18" ht="66.75" customHeight="1" x14ac:dyDescent="0.2">
      <c r="A44" s="132" t="s">
        <v>206</v>
      </c>
      <c r="B44" s="132" t="s">
        <v>207</v>
      </c>
      <c r="C44" s="133" t="s">
        <v>150</v>
      </c>
      <c r="D44" s="134" t="s">
        <v>208</v>
      </c>
      <c r="E44" s="111" t="s">
        <v>209</v>
      </c>
      <c r="F44" s="116" t="s">
        <v>215</v>
      </c>
      <c r="G44" s="135"/>
      <c r="H44" s="48">
        <f>I44+J44</f>
        <v>1423054</v>
      </c>
      <c r="I44" s="20"/>
      <c r="J44" s="48">
        <f>K44</f>
        <v>1423054</v>
      </c>
      <c r="K44" s="48">
        <v>1423054</v>
      </c>
      <c r="L44" s="136"/>
      <c r="M44" s="137"/>
      <c r="N44" s="137"/>
      <c r="O44" s="137"/>
      <c r="P44" s="137"/>
      <c r="Q44" s="137"/>
      <c r="R44" s="137"/>
    </row>
    <row r="45" spans="1:18" ht="99.75" customHeight="1" x14ac:dyDescent="0.2">
      <c r="A45" s="123" t="s">
        <v>55</v>
      </c>
      <c r="B45" s="117" t="s">
        <v>56</v>
      </c>
      <c r="C45" s="124" t="s">
        <v>57</v>
      </c>
      <c r="D45" s="125" t="s">
        <v>58</v>
      </c>
      <c r="E45" s="21" t="s">
        <v>121</v>
      </c>
      <c r="F45" s="88" t="s">
        <v>240</v>
      </c>
      <c r="G45" s="23"/>
      <c r="H45" s="30">
        <f>I45+J45</f>
        <v>636300</v>
      </c>
      <c r="I45" s="30">
        <f>466500-30000+100000</f>
        <v>536500</v>
      </c>
      <c r="J45" s="30">
        <f>K45</f>
        <v>99800</v>
      </c>
      <c r="K45" s="30">
        <v>99800</v>
      </c>
      <c r="L45" s="83">
        <v>1</v>
      </c>
    </row>
    <row r="46" spans="1:18" ht="54.75" customHeight="1" x14ac:dyDescent="0.2">
      <c r="A46" s="31" t="s">
        <v>59</v>
      </c>
      <c r="B46" s="7">
        <v>8220</v>
      </c>
      <c r="C46" s="15" t="s">
        <v>60</v>
      </c>
      <c r="D46" s="16" t="s">
        <v>61</v>
      </c>
      <c r="E46" s="17" t="s">
        <v>123</v>
      </c>
      <c r="F46" s="80" t="s">
        <v>155</v>
      </c>
      <c r="G46" s="18"/>
      <c r="H46" s="19">
        <f>I46</f>
        <v>500000</v>
      </c>
      <c r="I46" s="19">
        <v>500000</v>
      </c>
      <c r="J46" s="19"/>
      <c r="K46" s="19"/>
      <c r="L46" s="83">
        <v>1</v>
      </c>
    </row>
    <row r="47" spans="1:18" ht="55.5" hidden="1" customHeight="1" x14ac:dyDescent="0.2">
      <c r="A47" s="31" t="s">
        <v>130</v>
      </c>
      <c r="B47" s="7">
        <v>8240</v>
      </c>
      <c r="C47" s="15" t="s">
        <v>60</v>
      </c>
      <c r="D47" s="16" t="s">
        <v>129</v>
      </c>
      <c r="E47" s="18" t="s">
        <v>128</v>
      </c>
      <c r="F47" s="80" t="s">
        <v>183</v>
      </c>
      <c r="G47" s="17"/>
      <c r="H47" s="30">
        <f>I47</f>
        <v>0</v>
      </c>
      <c r="I47" s="30">
        <f>1000000-750000-250000</f>
        <v>0</v>
      </c>
      <c r="J47" s="30"/>
      <c r="K47" s="30"/>
      <c r="L47" s="83"/>
    </row>
    <row r="48" spans="1:18" ht="56.25" customHeight="1" x14ac:dyDescent="0.2">
      <c r="A48" s="14" t="s">
        <v>62</v>
      </c>
      <c r="B48" s="14" t="s">
        <v>63</v>
      </c>
      <c r="C48" s="15" t="s">
        <v>64</v>
      </c>
      <c r="D48" s="16" t="s">
        <v>65</v>
      </c>
      <c r="E48" s="17" t="s">
        <v>120</v>
      </c>
      <c r="F48" s="80" t="s">
        <v>185</v>
      </c>
      <c r="G48" s="18"/>
      <c r="H48" s="19">
        <f>I48+J48</f>
        <v>469100</v>
      </c>
      <c r="I48" s="19">
        <v>0</v>
      </c>
      <c r="J48" s="19">
        <f>233100+236000</f>
        <v>469100</v>
      </c>
      <c r="K48" s="19"/>
      <c r="L48" s="83">
        <v>1</v>
      </c>
    </row>
    <row r="49" spans="1:13" ht="60.75" customHeight="1" x14ac:dyDescent="0.3">
      <c r="A49" s="14" t="s">
        <v>66</v>
      </c>
      <c r="B49" s="14" t="s">
        <v>67</v>
      </c>
      <c r="C49" s="15" t="s">
        <v>68</v>
      </c>
      <c r="D49" s="16" t="s">
        <v>218</v>
      </c>
      <c r="E49" s="32" t="s">
        <v>124</v>
      </c>
      <c r="F49" s="80" t="s">
        <v>156</v>
      </c>
      <c r="G49" s="18"/>
      <c r="H49" s="19">
        <f>I49+J49</f>
        <v>1560000</v>
      </c>
      <c r="I49" s="19">
        <v>1560000</v>
      </c>
      <c r="J49" s="19"/>
      <c r="K49" s="19"/>
      <c r="L49" s="82">
        <v>1</v>
      </c>
    </row>
    <row r="50" spans="1:13" ht="60.75" customHeight="1" x14ac:dyDescent="0.3">
      <c r="A50" s="14">
        <v>219770</v>
      </c>
      <c r="B50" s="14">
        <v>9770</v>
      </c>
      <c r="C50" s="31" t="s">
        <v>17</v>
      </c>
      <c r="D50" s="16" t="s">
        <v>211</v>
      </c>
      <c r="E50" s="126" t="s">
        <v>212</v>
      </c>
      <c r="F50" s="131" t="s">
        <v>216</v>
      </c>
      <c r="G50" s="18"/>
      <c r="H50" s="19">
        <f>I50</f>
        <v>30000</v>
      </c>
      <c r="I50" s="19">
        <v>30000</v>
      </c>
      <c r="J50" s="19"/>
      <c r="K50" s="19"/>
      <c r="L50" s="82"/>
    </row>
    <row r="51" spans="1:13" ht="51" customHeight="1" x14ac:dyDescent="0.3">
      <c r="A51" s="8" t="s">
        <v>180</v>
      </c>
      <c r="B51" s="9"/>
      <c r="C51" s="10"/>
      <c r="D51" s="11" t="s">
        <v>143</v>
      </c>
      <c r="E51" s="32"/>
      <c r="F51" s="80"/>
      <c r="G51" s="18"/>
      <c r="H51" s="13">
        <f>H52</f>
        <v>480000</v>
      </c>
      <c r="I51" s="13">
        <f t="shared" ref="I51:K51" si="3">I52</f>
        <v>480000</v>
      </c>
      <c r="J51" s="13">
        <f t="shared" si="3"/>
        <v>0</v>
      </c>
      <c r="K51" s="13">
        <f t="shared" si="3"/>
        <v>0</v>
      </c>
      <c r="L51" s="82"/>
    </row>
    <row r="52" spans="1:13" ht="53.25" customHeight="1" x14ac:dyDescent="0.3">
      <c r="A52" s="73" t="s">
        <v>144</v>
      </c>
      <c r="B52" s="73" t="s">
        <v>145</v>
      </c>
      <c r="C52" s="74" t="s">
        <v>146</v>
      </c>
      <c r="D52" s="75" t="s">
        <v>147</v>
      </c>
      <c r="E52" s="32" t="s">
        <v>148</v>
      </c>
      <c r="F52" s="80" t="s">
        <v>167</v>
      </c>
      <c r="G52" s="18"/>
      <c r="H52" s="19">
        <f>I52</f>
        <v>480000</v>
      </c>
      <c r="I52" s="19">
        <v>480000</v>
      </c>
      <c r="J52" s="19"/>
      <c r="K52" s="19"/>
      <c r="L52" s="82">
        <v>1</v>
      </c>
    </row>
    <row r="53" spans="1:13" ht="41.25" customHeight="1" x14ac:dyDescent="0.2">
      <c r="A53" s="8" t="s">
        <v>69</v>
      </c>
      <c r="B53" s="9"/>
      <c r="C53" s="10"/>
      <c r="D53" s="11" t="s">
        <v>70</v>
      </c>
      <c r="E53" s="33"/>
      <c r="F53" s="80"/>
      <c r="G53" s="18"/>
      <c r="H53" s="13">
        <f>SUM(H54:H60)</f>
        <v>8369500</v>
      </c>
      <c r="I53" s="13">
        <f t="shared" ref="I53:K53" si="4">SUM(I54:I60)</f>
        <v>8369500</v>
      </c>
      <c r="J53" s="13">
        <f t="shared" si="4"/>
        <v>0</v>
      </c>
      <c r="K53" s="13">
        <f t="shared" si="4"/>
        <v>0</v>
      </c>
      <c r="L53" s="81"/>
    </row>
    <row r="54" spans="1:13" ht="46.5" customHeight="1" x14ac:dyDescent="0.2">
      <c r="A54" s="65" t="s">
        <v>131</v>
      </c>
      <c r="B54" s="65">
        <v>3035</v>
      </c>
      <c r="C54" s="66">
        <v>1070</v>
      </c>
      <c r="D54" s="61" t="s">
        <v>132</v>
      </c>
      <c r="E54" s="67" t="s">
        <v>133</v>
      </c>
      <c r="F54" s="86" t="s">
        <v>164</v>
      </c>
      <c r="G54" s="64"/>
      <c r="H54" s="29">
        <f>I54</f>
        <v>350000</v>
      </c>
      <c r="I54" s="89">
        <v>350000</v>
      </c>
      <c r="J54" s="13"/>
      <c r="K54" s="13"/>
      <c r="L54" s="82">
        <v>1</v>
      </c>
    </row>
    <row r="55" spans="1:13" ht="48.75" customHeight="1" x14ac:dyDescent="0.2">
      <c r="A55" s="68" t="s">
        <v>186</v>
      </c>
      <c r="B55" s="68">
        <v>3031</v>
      </c>
      <c r="C55" s="93">
        <v>1030</v>
      </c>
      <c r="D55" s="94" t="s">
        <v>174</v>
      </c>
      <c r="E55" s="157" t="s">
        <v>137</v>
      </c>
      <c r="F55" s="154" t="s">
        <v>241</v>
      </c>
      <c r="G55" s="104"/>
      <c r="H55" s="48">
        <f>I55</f>
        <v>100000</v>
      </c>
      <c r="I55" s="48">
        <v>100000</v>
      </c>
      <c r="J55" s="37"/>
      <c r="K55" s="13"/>
      <c r="L55" s="82"/>
    </row>
    <row r="56" spans="1:13" ht="41.25" customHeight="1" x14ac:dyDescent="0.2">
      <c r="A56" s="90" t="s">
        <v>134</v>
      </c>
      <c r="B56" s="90">
        <v>3032</v>
      </c>
      <c r="C56" s="91" t="s">
        <v>135</v>
      </c>
      <c r="D56" s="92" t="s">
        <v>136</v>
      </c>
      <c r="E56" s="158"/>
      <c r="F56" s="155"/>
      <c r="G56" s="40"/>
      <c r="H56" s="30">
        <f>I56</f>
        <v>60000</v>
      </c>
      <c r="I56" s="62">
        <v>60000</v>
      </c>
      <c r="J56" s="13"/>
      <c r="K56" s="13"/>
      <c r="L56" s="81"/>
    </row>
    <row r="57" spans="1:13" ht="83.25" customHeight="1" x14ac:dyDescent="0.2">
      <c r="A57" s="14" t="s">
        <v>72</v>
      </c>
      <c r="B57" s="14" t="s">
        <v>73</v>
      </c>
      <c r="C57" s="15" t="s">
        <v>74</v>
      </c>
      <c r="D57" s="16" t="s">
        <v>75</v>
      </c>
      <c r="E57" s="158"/>
      <c r="F57" s="155"/>
      <c r="G57" s="105"/>
      <c r="H57" s="19">
        <f t="shared" ref="H57:H60" si="5">I57+J57</f>
        <v>800000</v>
      </c>
      <c r="I57" s="20">
        <f>1000000-200000</f>
        <v>800000</v>
      </c>
      <c r="J57" s="19"/>
      <c r="K57" s="19"/>
      <c r="L57" s="82">
        <v>1</v>
      </c>
    </row>
    <row r="58" spans="1:13" ht="75.75" customHeight="1" x14ac:dyDescent="0.2">
      <c r="A58" s="14" t="s">
        <v>76</v>
      </c>
      <c r="B58" s="14" t="s">
        <v>77</v>
      </c>
      <c r="C58" s="15" t="s">
        <v>78</v>
      </c>
      <c r="D58" s="16" t="s">
        <v>79</v>
      </c>
      <c r="E58" s="158"/>
      <c r="F58" s="155"/>
      <c r="G58" s="40"/>
      <c r="H58" s="19">
        <f t="shared" si="5"/>
        <v>840000</v>
      </c>
      <c r="I58" s="20">
        <v>840000</v>
      </c>
      <c r="J58" s="19"/>
      <c r="K58" s="19"/>
      <c r="L58" s="81"/>
      <c r="M58">
        <v>1</v>
      </c>
    </row>
    <row r="59" spans="1:13" ht="54.75" customHeight="1" x14ac:dyDescent="0.2">
      <c r="A59" s="14" t="s">
        <v>80</v>
      </c>
      <c r="B59" s="14" t="s">
        <v>81</v>
      </c>
      <c r="C59" s="15" t="s">
        <v>71</v>
      </c>
      <c r="D59" s="16" t="s">
        <v>82</v>
      </c>
      <c r="E59" s="158"/>
      <c r="F59" s="155"/>
      <c r="G59" s="40"/>
      <c r="H59" s="19">
        <f t="shared" si="5"/>
        <v>150000</v>
      </c>
      <c r="I59" s="20">
        <v>150000</v>
      </c>
      <c r="J59" s="19"/>
      <c r="K59" s="19"/>
      <c r="L59" s="81"/>
    </row>
    <row r="60" spans="1:13" ht="48.75" customHeight="1" x14ac:dyDescent="0.2">
      <c r="A60" s="14" t="s">
        <v>83</v>
      </c>
      <c r="B60" s="14" t="s">
        <v>84</v>
      </c>
      <c r="C60" s="15" t="s">
        <v>85</v>
      </c>
      <c r="D60" s="16" t="s">
        <v>86</v>
      </c>
      <c r="E60" s="159"/>
      <c r="F60" s="156"/>
      <c r="G60" s="40"/>
      <c r="H60" s="19">
        <f t="shared" si="5"/>
        <v>6069500</v>
      </c>
      <c r="I60" s="20">
        <f>5069500+600000+400000</f>
        <v>6069500</v>
      </c>
      <c r="J60" s="19"/>
      <c r="K60" s="19"/>
      <c r="L60" s="81"/>
    </row>
    <row r="61" spans="1:13" ht="42" customHeight="1" x14ac:dyDescent="0.2">
      <c r="A61" s="8" t="s">
        <v>87</v>
      </c>
      <c r="B61" s="9"/>
      <c r="C61" s="10"/>
      <c r="D61" s="11" t="s">
        <v>88</v>
      </c>
      <c r="E61" s="35"/>
      <c r="F61" s="48"/>
      <c r="G61" s="36"/>
      <c r="H61" s="37">
        <f>SUM(H62:H68)</f>
        <v>4125550</v>
      </c>
      <c r="I61" s="37">
        <f>SUM(I62:I68)</f>
        <v>4125550</v>
      </c>
      <c r="J61" s="37">
        <f>SUM(J62:J68)</f>
        <v>0</v>
      </c>
      <c r="K61" s="37">
        <f>SUM(K62:K68)</f>
        <v>0</v>
      </c>
      <c r="L61" s="81"/>
    </row>
    <row r="62" spans="1:13" ht="42" customHeight="1" x14ac:dyDescent="0.2">
      <c r="A62" s="14" t="s">
        <v>89</v>
      </c>
      <c r="B62" s="14" t="s">
        <v>90</v>
      </c>
      <c r="C62" s="15" t="s">
        <v>39</v>
      </c>
      <c r="D62" s="16" t="s">
        <v>91</v>
      </c>
      <c r="E62" s="61" t="s">
        <v>116</v>
      </c>
      <c r="F62" s="38" t="s">
        <v>235</v>
      </c>
      <c r="G62" s="34"/>
      <c r="H62" s="19">
        <f>I62</f>
        <v>162000</v>
      </c>
      <c r="I62" s="19">
        <v>162000</v>
      </c>
      <c r="J62" s="19"/>
      <c r="K62" s="19"/>
      <c r="L62" s="81">
        <v>1</v>
      </c>
    </row>
    <row r="63" spans="1:13" ht="41.25" customHeight="1" x14ac:dyDescent="0.2">
      <c r="A63" s="14" t="s">
        <v>92</v>
      </c>
      <c r="B63" s="14" t="s">
        <v>93</v>
      </c>
      <c r="C63" s="15" t="s">
        <v>94</v>
      </c>
      <c r="D63" s="39" t="s">
        <v>95</v>
      </c>
      <c r="E63" s="182" t="s">
        <v>169</v>
      </c>
      <c r="F63" s="151" t="s">
        <v>165</v>
      </c>
      <c r="G63" s="40"/>
      <c r="H63" s="19">
        <f>I63</f>
        <v>464100</v>
      </c>
      <c r="I63" s="19">
        <v>464100</v>
      </c>
      <c r="J63" s="19"/>
      <c r="K63" s="19"/>
      <c r="L63" s="81"/>
    </row>
    <row r="64" spans="1:13" ht="23.25" customHeight="1" x14ac:dyDescent="0.2">
      <c r="A64" s="14" t="s">
        <v>96</v>
      </c>
      <c r="B64" s="14" t="s">
        <v>97</v>
      </c>
      <c r="C64" s="15" t="s">
        <v>94</v>
      </c>
      <c r="D64" s="39" t="s">
        <v>98</v>
      </c>
      <c r="E64" s="183"/>
      <c r="F64" s="152"/>
      <c r="G64" s="40"/>
      <c r="H64" s="19">
        <f>I64</f>
        <v>450100</v>
      </c>
      <c r="I64" s="20">
        <v>450100</v>
      </c>
      <c r="J64" s="19"/>
      <c r="K64" s="19"/>
      <c r="L64" s="82">
        <v>1</v>
      </c>
    </row>
    <row r="65" spans="1:12" ht="37.5" customHeight="1" x14ac:dyDescent="0.2">
      <c r="A65" s="14" t="s">
        <v>99</v>
      </c>
      <c r="B65" s="14" t="s">
        <v>100</v>
      </c>
      <c r="C65" s="15" t="s">
        <v>101</v>
      </c>
      <c r="D65" s="39" t="s">
        <v>102</v>
      </c>
      <c r="E65" s="182" t="s">
        <v>170</v>
      </c>
      <c r="F65" s="151" t="s">
        <v>166</v>
      </c>
      <c r="G65" s="40"/>
      <c r="H65" s="19">
        <f t="shared" ref="H65" si="6">I65+J65</f>
        <v>370000</v>
      </c>
      <c r="I65" s="20">
        <v>370000</v>
      </c>
      <c r="J65" s="19"/>
      <c r="K65" s="19"/>
      <c r="L65" s="81"/>
    </row>
    <row r="66" spans="1:12" ht="45.75" customHeight="1" x14ac:dyDescent="0.2">
      <c r="A66" s="14" t="s">
        <v>103</v>
      </c>
      <c r="B66" s="14" t="s">
        <v>104</v>
      </c>
      <c r="C66" s="15" t="s">
        <v>101</v>
      </c>
      <c r="D66" s="39" t="s">
        <v>105</v>
      </c>
      <c r="E66" s="184"/>
      <c r="F66" s="153"/>
      <c r="G66" s="40"/>
      <c r="H66" s="19">
        <f>I66</f>
        <v>258000</v>
      </c>
      <c r="I66" s="20">
        <v>258000</v>
      </c>
      <c r="J66" s="19"/>
      <c r="K66" s="19"/>
      <c r="L66" s="81"/>
    </row>
    <row r="67" spans="1:12" ht="23.25" customHeight="1" x14ac:dyDescent="0.2">
      <c r="A67" s="49" t="s">
        <v>106</v>
      </c>
      <c r="B67" s="49" t="s">
        <v>107</v>
      </c>
      <c r="C67" s="50" t="s">
        <v>101</v>
      </c>
      <c r="D67" s="51" t="s">
        <v>108</v>
      </c>
      <c r="E67" s="184"/>
      <c r="F67" s="153"/>
      <c r="G67" s="40"/>
      <c r="H67" s="29">
        <f>I67</f>
        <v>1726350</v>
      </c>
      <c r="I67" s="52">
        <v>1726350</v>
      </c>
      <c r="J67" s="29"/>
      <c r="K67" s="29"/>
      <c r="L67" s="81"/>
    </row>
    <row r="68" spans="1:12" ht="51.75" customHeight="1" x14ac:dyDescent="0.2">
      <c r="A68" s="53">
        <v>1015062</v>
      </c>
      <c r="B68" s="53">
        <v>5062</v>
      </c>
      <c r="C68" s="50" t="s">
        <v>101</v>
      </c>
      <c r="D68" s="54" t="s">
        <v>117</v>
      </c>
      <c r="E68" s="183"/>
      <c r="F68" s="152"/>
      <c r="G68" s="79"/>
      <c r="H68" s="29">
        <f>I68</f>
        <v>695000</v>
      </c>
      <c r="I68" s="52">
        <f>1115000-600000+180000</f>
        <v>695000</v>
      </c>
      <c r="J68" s="48"/>
      <c r="K68" s="48"/>
      <c r="L68" s="82">
        <v>1</v>
      </c>
    </row>
    <row r="69" spans="1:12" ht="39" customHeight="1" x14ac:dyDescent="0.2">
      <c r="A69" s="96">
        <v>3700000</v>
      </c>
      <c r="B69" s="96"/>
      <c r="C69" s="106"/>
      <c r="D69" s="97" t="s">
        <v>177</v>
      </c>
      <c r="E69" s="98"/>
      <c r="F69" s="99"/>
      <c r="G69" s="100">
        <v>450000</v>
      </c>
      <c r="H69" s="101">
        <f>SUM(H70:H82)</f>
        <v>4865000</v>
      </c>
      <c r="I69" s="101">
        <f t="shared" ref="I69:K69" si="7">SUM(I70:I82)</f>
        <v>565000</v>
      </c>
      <c r="J69" s="101">
        <f t="shared" si="7"/>
        <v>4300000</v>
      </c>
      <c r="K69" s="101">
        <f t="shared" si="7"/>
        <v>4300000</v>
      </c>
      <c r="L69" s="82"/>
    </row>
    <row r="70" spans="1:12" ht="56.25" customHeight="1" x14ac:dyDescent="0.2">
      <c r="A70" s="53">
        <v>3719800</v>
      </c>
      <c r="B70" s="53">
        <v>9800</v>
      </c>
      <c r="C70" s="103" t="s">
        <v>17</v>
      </c>
      <c r="D70" s="54" t="s">
        <v>176</v>
      </c>
      <c r="E70" s="85" t="s">
        <v>178</v>
      </c>
      <c r="F70" s="116" t="s">
        <v>193</v>
      </c>
      <c r="G70" s="95">
        <v>250000</v>
      </c>
      <c r="H70" s="48">
        <f>I70</f>
        <v>300000</v>
      </c>
      <c r="I70" s="20">
        <v>300000</v>
      </c>
      <c r="J70" s="48"/>
      <c r="K70" s="48"/>
      <c r="L70" s="82"/>
    </row>
    <row r="71" spans="1:12" ht="56.25" customHeight="1" x14ac:dyDescent="0.2">
      <c r="A71" s="108">
        <v>3719800</v>
      </c>
      <c r="B71" s="108">
        <v>9800</v>
      </c>
      <c r="C71" s="102" t="s">
        <v>17</v>
      </c>
      <c r="D71" s="109" t="s">
        <v>176</v>
      </c>
      <c r="E71" s="107" t="s">
        <v>179</v>
      </c>
      <c r="F71" s="86" t="s">
        <v>194</v>
      </c>
      <c r="G71" s="110">
        <v>200000</v>
      </c>
      <c r="H71" s="87">
        <f>I71+J71</f>
        <v>1065000</v>
      </c>
      <c r="I71" s="52">
        <v>65000</v>
      </c>
      <c r="J71" s="87">
        <v>1000000</v>
      </c>
      <c r="K71" s="87">
        <f>J71</f>
        <v>1000000</v>
      </c>
      <c r="L71" s="82"/>
    </row>
    <row r="72" spans="1:12" ht="47.25" customHeight="1" x14ac:dyDescent="0.2">
      <c r="A72" s="53">
        <v>3719800</v>
      </c>
      <c r="B72" s="53">
        <v>9800</v>
      </c>
      <c r="C72" s="103" t="s">
        <v>17</v>
      </c>
      <c r="D72" s="54" t="s">
        <v>176</v>
      </c>
      <c r="E72" s="111" t="s">
        <v>200</v>
      </c>
      <c r="F72" s="116" t="s">
        <v>199</v>
      </c>
      <c r="G72" s="95"/>
      <c r="H72" s="48">
        <f>I72+J72</f>
        <v>250000</v>
      </c>
      <c r="I72" s="20"/>
      <c r="J72" s="48">
        <v>250000</v>
      </c>
      <c r="K72" s="48">
        <f>J72</f>
        <v>250000</v>
      </c>
      <c r="L72" s="82"/>
    </row>
    <row r="73" spans="1:12" ht="40.5" customHeight="1" x14ac:dyDescent="0.3">
      <c r="A73" s="108">
        <v>3719800</v>
      </c>
      <c r="B73" s="108">
        <v>9800</v>
      </c>
      <c r="C73" s="103" t="s">
        <v>17</v>
      </c>
      <c r="D73" s="109" t="s">
        <v>176</v>
      </c>
      <c r="E73" s="72" t="s">
        <v>201</v>
      </c>
      <c r="F73" s="86" t="s">
        <v>198</v>
      </c>
      <c r="G73" s="112"/>
      <c r="H73" s="48">
        <f>I73+J73</f>
        <v>250000</v>
      </c>
      <c r="I73" s="113"/>
      <c r="J73" s="114">
        <v>250000</v>
      </c>
      <c r="K73" s="114">
        <f>J73</f>
        <v>250000</v>
      </c>
      <c r="L73" s="82"/>
    </row>
    <row r="74" spans="1:12" ht="40.5" customHeight="1" x14ac:dyDescent="0.3">
      <c r="A74" s="108">
        <v>3719800</v>
      </c>
      <c r="B74" s="108">
        <v>9800</v>
      </c>
      <c r="C74" s="103" t="s">
        <v>17</v>
      </c>
      <c r="D74" s="109" t="s">
        <v>176</v>
      </c>
      <c r="E74" s="72" t="s">
        <v>202</v>
      </c>
      <c r="F74" s="86" t="s">
        <v>197</v>
      </c>
      <c r="G74" s="112"/>
      <c r="H74" s="48">
        <f t="shared" ref="H74:H75" si="8">I74+J74</f>
        <v>500000</v>
      </c>
      <c r="I74" s="113"/>
      <c r="J74" s="114">
        <v>500000</v>
      </c>
      <c r="K74" s="114">
        <f t="shared" ref="K74:K75" si="9">J74</f>
        <v>500000</v>
      </c>
      <c r="L74" s="82"/>
    </row>
    <row r="75" spans="1:12" ht="40.5" customHeight="1" x14ac:dyDescent="0.3">
      <c r="A75" s="108">
        <v>3719800</v>
      </c>
      <c r="B75" s="108">
        <v>9800</v>
      </c>
      <c r="C75" s="103" t="s">
        <v>17</v>
      </c>
      <c r="D75" s="109" t="s">
        <v>176</v>
      </c>
      <c r="E75" s="72" t="s">
        <v>202</v>
      </c>
      <c r="F75" s="86" t="s">
        <v>195</v>
      </c>
      <c r="G75" s="112"/>
      <c r="H75" s="48">
        <f t="shared" si="8"/>
        <v>250000</v>
      </c>
      <c r="I75" s="113"/>
      <c r="J75" s="114">
        <v>250000</v>
      </c>
      <c r="K75" s="114">
        <f t="shared" si="9"/>
        <v>250000</v>
      </c>
      <c r="L75" s="82"/>
    </row>
    <row r="76" spans="1:12" ht="40.5" customHeight="1" x14ac:dyDescent="0.3">
      <c r="A76" s="108">
        <v>3719800</v>
      </c>
      <c r="B76" s="108">
        <v>9800</v>
      </c>
      <c r="C76" s="103" t="s">
        <v>17</v>
      </c>
      <c r="D76" s="109" t="s">
        <v>176</v>
      </c>
      <c r="E76" s="72" t="s">
        <v>201</v>
      </c>
      <c r="F76" s="86" t="s">
        <v>196</v>
      </c>
      <c r="G76" s="112"/>
      <c r="H76" s="48">
        <f>I76+J76</f>
        <v>500000</v>
      </c>
      <c r="I76" s="20"/>
      <c r="J76" s="48">
        <v>500000</v>
      </c>
      <c r="K76" s="48">
        <f>J76</f>
        <v>500000</v>
      </c>
      <c r="L76" s="82"/>
    </row>
    <row r="77" spans="1:12" ht="40.5" customHeight="1" x14ac:dyDescent="0.3">
      <c r="A77" s="108">
        <v>3719800</v>
      </c>
      <c r="B77" s="108">
        <v>9800</v>
      </c>
      <c r="C77" s="103" t="s">
        <v>17</v>
      </c>
      <c r="D77" s="109" t="s">
        <v>176</v>
      </c>
      <c r="E77" s="72" t="s">
        <v>201</v>
      </c>
      <c r="F77" s="86" t="s">
        <v>203</v>
      </c>
      <c r="G77" s="112"/>
      <c r="H77" s="48">
        <f t="shared" ref="H77" si="10">I77+J77</f>
        <v>250000</v>
      </c>
      <c r="I77" s="113"/>
      <c r="J77" s="114">
        <v>250000</v>
      </c>
      <c r="K77" s="114">
        <f t="shared" ref="K77" si="11">J77</f>
        <v>250000</v>
      </c>
      <c r="L77" s="82"/>
    </row>
    <row r="78" spans="1:12" ht="40.5" customHeight="1" x14ac:dyDescent="0.3">
      <c r="A78" s="108">
        <v>3719800</v>
      </c>
      <c r="B78" s="108">
        <v>9800</v>
      </c>
      <c r="C78" s="103" t="s">
        <v>17</v>
      </c>
      <c r="D78" s="109" t="s">
        <v>176</v>
      </c>
      <c r="E78" s="72" t="s">
        <v>201</v>
      </c>
      <c r="F78" s="86" t="s">
        <v>222</v>
      </c>
      <c r="G78" s="112"/>
      <c r="H78" s="48">
        <f t="shared" ref="H78:H81" si="12">I78+J78</f>
        <v>400000</v>
      </c>
      <c r="I78" s="113"/>
      <c r="J78" s="114">
        <v>400000</v>
      </c>
      <c r="K78" s="114">
        <f t="shared" ref="K78:K81" si="13">J78</f>
        <v>400000</v>
      </c>
      <c r="L78" s="82"/>
    </row>
    <row r="79" spans="1:12" ht="40.5" customHeight="1" x14ac:dyDescent="0.3">
      <c r="A79" s="108">
        <v>3719800</v>
      </c>
      <c r="B79" s="108">
        <v>9800</v>
      </c>
      <c r="C79" s="103" t="s">
        <v>17</v>
      </c>
      <c r="D79" s="109" t="s">
        <v>176</v>
      </c>
      <c r="E79" s="72" t="s">
        <v>201</v>
      </c>
      <c r="F79" s="86" t="s">
        <v>223</v>
      </c>
      <c r="G79" s="112"/>
      <c r="H79" s="48">
        <f t="shared" si="12"/>
        <v>200000</v>
      </c>
      <c r="I79" s="113"/>
      <c r="J79" s="114">
        <v>200000</v>
      </c>
      <c r="K79" s="114">
        <f t="shared" si="13"/>
        <v>200000</v>
      </c>
      <c r="L79" s="82"/>
    </row>
    <row r="80" spans="1:12" ht="40.5" customHeight="1" x14ac:dyDescent="0.3">
      <c r="A80" s="108">
        <v>3719800</v>
      </c>
      <c r="B80" s="108">
        <v>9800</v>
      </c>
      <c r="C80" s="103" t="s">
        <v>17</v>
      </c>
      <c r="D80" s="109" t="s">
        <v>176</v>
      </c>
      <c r="E80" s="72" t="s">
        <v>201</v>
      </c>
      <c r="F80" s="86" t="s">
        <v>224</v>
      </c>
      <c r="G80" s="112"/>
      <c r="H80" s="48">
        <f t="shared" si="12"/>
        <v>200000</v>
      </c>
      <c r="I80" s="113"/>
      <c r="J80" s="114">
        <v>200000</v>
      </c>
      <c r="K80" s="114">
        <f t="shared" si="13"/>
        <v>200000</v>
      </c>
      <c r="L80" s="82"/>
    </row>
    <row r="81" spans="1:14" ht="40.5" customHeight="1" x14ac:dyDescent="0.3">
      <c r="A81" s="108">
        <v>3719800</v>
      </c>
      <c r="B81" s="108">
        <v>9800</v>
      </c>
      <c r="C81" s="103" t="s">
        <v>17</v>
      </c>
      <c r="D81" s="109" t="s">
        <v>176</v>
      </c>
      <c r="E81" s="72" t="s">
        <v>201</v>
      </c>
      <c r="F81" s="86" t="s">
        <v>225</v>
      </c>
      <c r="G81" s="112"/>
      <c r="H81" s="48">
        <f t="shared" si="12"/>
        <v>200000</v>
      </c>
      <c r="I81" s="113">
        <v>200000</v>
      </c>
      <c r="J81" s="114"/>
      <c r="K81" s="114">
        <f t="shared" si="13"/>
        <v>0</v>
      </c>
      <c r="L81" s="82"/>
    </row>
    <row r="82" spans="1:14" ht="40.5" customHeight="1" x14ac:dyDescent="0.3">
      <c r="A82" s="108">
        <v>3719800</v>
      </c>
      <c r="B82" s="108">
        <v>9800</v>
      </c>
      <c r="C82" s="103" t="s">
        <v>17</v>
      </c>
      <c r="D82" s="109" t="s">
        <v>176</v>
      </c>
      <c r="E82" s="72" t="s">
        <v>201</v>
      </c>
      <c r="F82" s="138" t="s">
        <v>242</v>
      </c>
      <c r="G82" s="112"/>
      <c r="H82" s="48">
        <f t="shared" ref="H82" si="14">I82+J82</f>
        <v>500000</v>
      </c>
      <c r="I82" s="113"/>
      <c r="J82" s="114">
        <v>500000</v>
      </c>
      <c r="K82" s="114">
        <f t="shared" ref="K82" si="15">J82</f>
        <v>500000</v>
      </c>
      <c r="L82" s="82"/>
      <c r="M82">
        <v>1</v>
      </c>
    </row>
    <row r="83" spans="1:14" ht="24" customHeight="1" x14ac:dyDescent="0.3">
      <c r="A83" s="162" t="s">
        <v>184</v>
      </c>
      <c r="B83" s="163"/>
      <c r="C83" s="164"/>
      <c r="D83" s="56"/>
      <c r="E83" s="57"/>
      <c r="F83" s="56"/>
      <c r="G83" s="58"/>
      <c r="H83" s="58">
        <f>H69+H61+H53+H51+H21</f>
        <v>78830461</v>
      </c>
      <c r="I83" s="58">
        <f>I69+I61+I53+I51+I21</f>
        <v>67995450</v>
      </c>
      <c r="J83" s="58">
        <f>J69+J61+J53+J51+J21</f>
        <v>10835011</v>
      </c>
      <c r="K83" s="58">
        <f>K69+K61+K53+K51+K21</f>
        <v>9801911</v>
      </c>
      <c r="L83" s="81"/>
      <c r="N83" s="6"/>
    </row>
    <row r="84" spans="1:14" ht="15.75" customHeight="1" x14ac:dyDescent="0.3">
      <c r="A84" s="4"/>
      <c r="B84" s="4"/>
      <c r="C84" s="43"/>
      <c r="D84" s="59"/>
      <c r="E84" s="60"/>
      <c r="F84" s="60"/>
      <c r="G84" s="60"/>
      <c r="H84" s="59"/>
      <c r="I84" s="41"/>
      <c r="J84" s="42"/>
      <c r="K84" s="41"/>
      <c r="L84">
        <f>SUM(L22:L68)</f>
        <v>20</v>
      </c>
    </row>
    <row r="85" spans="1:14" ht="12.75" customHeight="1" x14ac:dyDescent="0.3">
      <c r="A85" s="4"/>
      <c r="B85" s="4"/>
      <c r="C85" s="4"/>
      <c r="H85" s="6"/>
    </row>
    <row r="86" spans="1:14" ht="24" customHeight="1" x14ac:dyDescent="0.3">
      <c r="D86" s="59" t="s">
        <v>118</v>
      </c>
      <c r="E86" s="60"/>
      <c r="F86" s="60"/>
      <c r="G86" s="60"/>
      <c r="H86" s="59" t="s">
        <v>109</v>
      </c>
      <c r="I86" s="5"/>
      <c r="J86" s="5"/>
    </row>
    <row r="87" spans="1:14" ht="12.75" hidden="1" customHeight="1" x14ac:dyDescent="0.2">
      <c r="H87" s="6"/>
      <c r="I87" s="6"/>
      <c r="J87" s="6"/>
      <c r="K87" s="6"/>
    </row>
    <row r="88" spans="1:14" ht="12.75" customHeight="1" x14ac:dyDescent="0.2">
      <c r="H88" s="5"/>
      <c r="I88" s="5"/>
      <c r="J88" s="5"/>
      <c r="K88" s="5"/>
    </row>
    <row r="89" spans="1:14" ht="12.75" customHeight="1" x14ac:dyDescent="0.2">
      <c r="H89" s="5"/>
    </row>
    <row r="90" spans="1:14" ht="12.75" customHeight="1" x14ac:dyDescent="0.2"/>
    <row r="91" spans="1:14" ht="12.75" customHeight="1" x14ac:dyDescent="0.2"/>
    <row r="92" spans="1:14" ht="12.75" customHeight="1" x14ac:dyDescent="0.2"/>
    <row r="93" spans="1:14" ht="12.75" customHeight="1" x14ac:dyDescent="0.2"/>
    <row r="94" spans="1:14" ht="12.75" customHeight="1" x14ac:dyDescent="0.2"/>
    <row r="95" spans="1:14" ht="12.75" customHeight="1" x14ac:dyDescent="0.2"/>
    <row r="96" spans="1:1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</sheetData>
  <mergeCells count="22">
    <mergeCell ref="A83:C83"/>
    <mergeCell ref="A12:K12"/>
    <mergeCell ref="A13:K13"/>
    <mergeCell ref="A16:A19"/>
    <mergeCell ref="B16:B19"/>
    <mergeCell ref="C16:C19"/>
    <mergeCell ref="D16:D19"/>
    <mergeCell ref="I16:I19"/>
    <mergeCell ref="J16:K16"/>
    <mergeCell ref="J17:J19"/>
    <mergeCell ref="K17:K19"/>
    <mergeCell ref="H16:H19"/>
    <mergeCell ref="E16:E19"/>
    <mergeCell ref="F16:F19"/>
    <mergeCell ref="E63:E64"/>
    <mergeCell ref="E65:E68"/>
    <mergeCell ref="F63:F64"/>
    <mergeCell ref="F65:F68"/>
    <mergeCell ref="F55:F60"/>
    <mergeCell ref="E55:E60"/>
    <mergeCell ref="E23:E28"/>
    <mergeCell ref="F23:F28"/>
  </mergeCells>
  <phoneticPr fontId="9" type="noConversion"/>
  <conditionalFormatting sqref="I23:I34">
    <cfRule type="expression" dxfId="3" priority="1" stopIfTrue="1">
      <formula>D23=1</formula>
    </cfRule>
  </conditionalFormatting>
  <conditionalFormatting sqref="I42:I44 I57:I60 I64:I68 I70:I72">
    <cfRule type="expression" dxfId="2" priority="14" stopIfTrue="1">
      <formula>D42=1</formula>
    </cfRule>
  </conditionalFormatting>
  <conditionalFormatting sqref="I76">
    <cfRule type="expression" dxfId="1" priority="2" stopIfTrue="1">
      <formula>D76=1</formula>
    </cfRule>
  </conditionalFormatting>
  <conditionalFormatting sqref="J33">
    <cfRule type="expression" dxfId="0" priority="9" stopIfTrue="1">
      <formula>D33=1</formula>
    </cfRule>
  </conditionalFormatting>
  <pageMargins left="0.78740157480314965" right="0.19685039370078741" top="0.39370078740157483" bottom="0.19685039370078741" header="0" footer="0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Руслан Шишка</cp:lastModifiedBy>
  <cp:lastPrinted>2025-03-31T10:35:52Z</cp:lastPrinted>
  <dcterms:created xsi:type="dcterms:W3CDTF">2021-11-23T14:22:55Z</dcterms:created>
  <dcterms:modified xsi:type="dcterms:W3CDTF">2025-03-31T10:35:56Z</dcterms:modified>
</cp:coreProperties>
</file>