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Консолідований перелік" sheetId="1" r:id="rId1"/>
  </sheets>
  <calcPr calcId="144525"/>
</workbook>
</file>

<file path=xl/calcChain.xml><?xml version="1.0" encoding="utf-8"?>
<calcChain xmlns="http://schemas.openxmlformats.org/spreadsheetml/2006/main">
  <c r="H16" i="1" l="1"/>
  <c r="G16" i="1"/>
  <c r="F16" i="1"/>
  <c r="E16" i="1"/>
  <c r="H20" i="1"/>
  <c r="E14" i="1" l="1"/>
  <c r="E13" i="1"/>
  <c r="E9" i="1"/>
  <c r="E8" i="1"/>
  <c r="E11" i="1" l="1"/>
  <c r="G24" i="1" l="1"/>
  <c r="G34" i="1" s="1"/>
  <c r="F24" i="1"/>
  <c r="E24" i="1"/>
  <c r="H31" i="1"/>
  <c r="G31" i="1"/>
  <c r="F31" i="1"/>
  <c r="E31" i="1"/>
  <c r="G27" i="1"/>
  <c r="F27" i="1"/>
  <c r="E27" i="1"/>
  <c r="E29" i="1"/>
  <c r="G15" i="1"/>
  <c r="F15" i="1"/>
  <c r="E15" i="1"/>
  <c r="H21" i="1"/>
  <c r="G21" i="1"/>
  <c r="F21" i="1"/>
  <c r="E21" i="1"/>
  <c r="H19" i="1"/>
  <c r="G6" i="1"/>
  <c r="G10" i="1"/>
  <c r="F10" i="1"/>
  <c r="F6" i="1" s="1"/>
  <c r="F34" i="1" s="1"/>
  <c r="E10" i="1"/>
  <c r="H14" i="1"/>
  <c r="H13" i="1"/>
  <c r="G7" i="1"/>
  <c r="F7" i="1"/>
  <c r="E7" i="1"/>
  <c r="H9" i="1"/>
  <c r="E6" i="1" l="1"/>
  <c r="E34" i="1" s="1"/>
  <c r="H30" i="1"/>
  <c r="H23" i="1"/>
  <c r="H8" i="1" l="1"/>
  <c r="H7" i="1" s="1"/>
  <c r="G32" i="1" l="1"/>
  <c r="F32" i="1"/>
  <c r="G28" i="1"/>
  <c r="F28" i="1"/>
  <c r="E28" i="1"/>
  <c r="H22" i="1"/>
  <c r="E32" i="1" l="1"/>
  <c r="H33" i="1"/>
  <c r="H32" i="1" s="1"/>
  <c r="H29" i="1"/>
  <c r="H28" i="1" s="1"/>
  <c r="H27" i="1" s="1"/>
  <c r="H26" i="1"/>
  <c r="H18" i="1"/>
  <c r="H17" i="1"/>
  <c r="H15" i="1" s="1"/>
  <c r="E25" i="1"/>
  <c r="H25" i="1" s="1"/>
  <c r="H24" i="1" s="1"/>
  <c r="H12" i="1" l="1"/>
  <c r="H11" i="1"/>
  <c r="H10" i="1" l="1"/>
  <c r="H6" i="1" s="1"/>
  <c r="H34" i="1" s="1"/>
</calcChain>
</file>

<file path=xl/sharedStrings.xml><?xml version="1.0" encoding="utf-8"?>
<sst xmlns="http://schemas.openxmlformats.org/spreadsheetml/2006/main" count="106" uniqueCount="61">
  <si>
    <r>
      <rPr>
        <sz val="11.5"/>
        <rFont val="Times New Roman"/>
        <family val="1"/>
      </rPr>
      <t>тис грн</t>
    </r>
  </si>
  <si>
    <r>
      <rPr>
        <b/>
        <sz val="10"/>
        <rFont val="Times New Roman"/>
        <family val="1"/>
      </rPr>
      <t>№ п/п</t>
    </r>
  </si>
  <si>
    <r>
      <rPr>
        <b/>
        <sz val="10"/>
        <rFont val="Times New Roman"/>
        <family val="1"/>
      </rPr>
      <t>Ідентифікаційний номер</t>
    </r>
  </si>
  <si>
    <r>
      <rPr>
        <b/>
        <sz val="10"/>
        <rFont val="Times New Roman"/>
        <family val="1"/>
      </rPr>
      <t>Назва публічного інвестиційного проекту/програми публічних інвестицій</t>
    </r>
  </si>
  <si>
    <r>
      <rPr>
        <b/>
        <sz val="10"/>
        <rFont val="Times New Roman"/>
        <family val="1"/>
      </rPr>
      <t>Сектор / галузь</t>
    </r>
  </si>
  <si>
    <r>
      <rPr>
        <b/>
        <sz val="10"/>
        <rFont val="Times New Roman"/>
        <family val="1"/>
      </rPr>
      <t>Розподіл публічних інвестицій на підготовку та реалізацію публічних інвестиційних проектів та програм публічних інвестицій</t>
    </r>
  </si>
  <si>
    <r>
      <rPr>
        <b/>
        <sz val="10"/>
        <rFont val="Times New Roman"/>
        <family val="1"/>
      </rPr>
      <t>Джерела та механізм фінансового забезпечення</t>
    </r>
  </si>
  <si>
    <r>
      <rPr>
        <b/>
        <sz val="10"/>
        <rFont val="Times New Roman"/>
        <family val="1"/>
      </rPr>
      <t>ГРК</t>
    </r>
  </si>
  <si>
    <r>
      <rPr>
        <sz val="10"/>
        <rFont val="Times New Roman"/>
        <family val="1"/>
      </rPr>
      <t>2026 рік</t>
    </r>
  </si>
  <si>
    <r>
      <rPr>
        <sz val="10"/>
        <rFont val="Times New Roman"/>
        <family val="1"/>
      </rPr>
      <t>2027 рік</t>
    </r>
  </si>
  <si>
    <r>
      <rPr>
        <sz val="10"/>
        <rFont val="Times New Roman"/>
        <family val="1"/>
      </rPr>
      <t>2028 рік</t>
    </r>
  </si>
  <si>
    <r>
      <rPr>
        <sz val="10"/>
        <rFont val="Times New Roman"/>
        <family val="1"/>
      </rPr>
      <t>Разом 2026-2028 рр</t>
    </r>
  </si>
  <si>
    <r>
      <rPr>
        <b/>
        <sz val="10"/>
        <rFont val="Times New Roman"/>
        <family val="1"/>
      </rPr>
      <t>РАЗОМ за секторами</t>
    </r>
  </si>
  <si>
    <t>Громадська безпека</t>
  </si>
  <si>
    <t>Муніципальна інфраструктура та послуги</t>
  </si>
  <si>
    <t>Нові публічні інвестиційні проекти (програми публічних інвестицій):</t>
  </si>
  <si>
    <t>освіта і наука/шкільна освіта</t>
  </si>
  <si>
    <t>Розпочаті публічні інвестиційні проекти (програми публічних інвестицій):</t>
  </si>
  <si>
    <t>Відділ освіти Бродівської міської ради</t>
  </si>
  <si>
    <t>Реконструкція будівлі Суховільського ЗЗСО I-III ступенів імені Галини Столяр Бродівської міської ради Львівської області з влаштуванням найпростішого укриття за адресою провулок Центральний, 11, в селі Суховоля Золочівського району Львівської області</t>
  </si>
  <si>
    <t>151025-7338D145</t>
  </si>
  <si>
    <t>"Реконструкція скверу на Майдані Свободи в м.Броди Львівської області. Коригування"</t>
  </si>
  <si>
    <t xml:space="preserve">061025-83F28F9A </t>
  </si>
  <si>
    <t>Виконавчий комітет Бродівської міської ради</t>
  </si>
  <si>
    <t>Нове будівництво центру безпеки громадян в с. Станіславчик Золочівського району,Львівської області</t>
  </si>
  <si>
    <t>Транспорт</t>
  </si>
  <si>
    <t>081025-B16D7BE1</t>
  </si>
  <si>
    <t>Культура та інформація</t>
  </si>
  <si>
    <t>«Капітальний ремонт підвального приміщення будівлі КУ «Народний дім с.Пониковиця» Бродівської міської ради - захисної споруди цивільного захисту – протирадіаційного укриття N50716»</t>
  </si>
  <si>
    <t>141125-D747CD3F</t>
  </si>
  <si>
    <t>Відділ культури, туризму, молоді та спорту Бродівської міської ради</t>
  </si>
  <si>
    <t>Консолідований перелік публічних інвестиційних проєктів та програм публічних інвестицій єдиного проєктного портфеля публічних інвестицій Бродівської міської територіальної громади і розподіл публічних інвестицій на їх підготовку та реалізацію на 2026-2028 роки у розрізі джерел і механізмів фінансового забезпечення</t>
  </si>
  <si>
    <t>Освіта і наука</t>
  </si>
  <si>
    <t>051125-2C63AA51</t>
  </si>
  <si>
    <t>081025-23B09B6E</t>
  </si>
  <si>
    <t>220925-ADE9948A</t>
  </si>
  <si>
    <t>Придбання вишки та сміттєвоза для комунального підприємства «Броди»</t>
  </si>
  <si>
    <t>Закупівля спеціалізованої техніки для комунальних підприємств «Бродитеплоенерго» та «Бродиводоканал»</t>
  </si>
  <si>
    <t>081025-7D05A42B</t>
  </si>
  <si>
    <t>Ремонт (реставраційний) Бродівської гімназії ім. Івана Труша з влаштуванням гідроізоляції по периметру фундамента на вул.Коцюбинського,10 в м.Броди Золочівського району Львівської області</t>
  </si>
  <si>
    <t>120326-16Е36F95</t>
  </si>
  <si>
    <t>спеціальний фонд - бюджет розвитку міського бюджету</t>
  </si>
  <si>
    <t>120326-OC8D9F6D</t>
  </si>
  <si>
    <t>Створення освітнього простору у межах реформи “Нова українська школа” у Бродівській міській територіальній громаді</t>
  </si>
  <si>
    <t>120326-49A6A064</t>
  </si>
  <si>
    <t>120326-4В349ЕСВ</t>
  </si>
  <si>
    <t>230326-F5EO3539</t>
  </si>
  <si>
    <t>Реконструкція мереж водопостачання та водовідведення до лікарняних корпусів КНП «Бродівська центральна  міська лікарня» Бродівської міської ради Львівської області (I черга – педіатричний корпус, II черга – хірургічно-терапевтичний корпус)за адресою: Львівська область, Золочівський район, м. Броди, вул. Л. Українки, 21</t>
  </si>
  <si>
    <t>Реставрація і перепланування приміщень 3-го та частини 2-го поверху з заміною інженерних мереж Бродівської гімназії ім. Івана Труша на вул.Коцюбинського,10 м.Броди, Золочівського р-ну, Львівської обл (Будинок гімназії XIXст). Пам'ятка архітектури місцевого значення, охоронний №667-М</t>
  </si>
  <si>
    <t>Безперешкодний доступ до якісної освіти - шкільні автобуси</t>
  </si>
  <si>
    <t>Реконструкція очисних споруд каналізації по вул. Конюшківська, 66 в м. Броди та заміна застарілих мереж водопостачання та водовідведення</t>
  </si>
  <si>
    <t>Ремонт (реставраційний) Бродівської гімназії ім. Івана Труша на вул. Коцюбинського,10 м.Броди Золочівського району Львівської області (Будинок гімназії XIXст.)Пам"ятка архітектури місцевого значення, охоронний №677-М</t>
  </si>
  <si>
    <t>191225-08027AB3</t>
  </si>
  <si>
    <t>151225-8362287D</t>
  </si>
  <si>
    <t>Реконструкція площі Ринок у м.Броди Львівської області. Коригування</t>
  </si>
  <si>
    <t xml:space="preserve">Капітальний ремонт вул.Юридика та вул 900 річчя Бродів в м Броди Львівської області (коригування) </t>
  </si>
  <si>
    <t>спеціальний фонд - бюджет розвитку міського бюджету, субвенція з обласного бюджету</t>
  </si>
  <si>
    <t>спеціальний фонд - бюджет розвитку міського бюджету,субвенція з державного бюджету</t>
  </si>
  <si>
    <t>(станом на 24.06.2026)</t>
  </si>
  <si>
    <t>Реконструкція мереж теплопостачання до лікарняних корпусів КНП «Бродівська центральна міська лікарня» Бродівської міської ради Львівської області (I черга –педіатричний корпус, II черга –хірургічно-терапевтичний корпус) за адресою: Львівська область,</t>
  </si>
  <si>
    <t>250526-2CED8965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</si>
</sst>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8" x14ac:knownFonts="1">
    <font>
      <sz val="10"/>
      <color rgb="FF000000"/>
      <name val="Times New Roman"/>
      <charset val="204"/>
    </font>
    <font>
      <b/>
      <sz val="13.5"/>
      <name val="Times New Roman"/>
      <family val="1"/>
      <charset val="204"/>
    </font>
    <font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rgb="FF000000"/>
      <name val="Times New Roman"/>
      <family val="2"/>
    </font>
    <font>
      <b/>
      <sz val="13.5"/>
      <name val="Times New Roman"/>
      <family val="1"/>
    </font>
    <font>
      <sz val="11.5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2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3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wrapText="1"/>
    </xf>
    <xf numFmtId="0" fontId="0" fillId="2" borderId="8" xfId="0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top" shrinkToFit="1"/>
    </xf>
    <xf numFmtId="0" fontId="0" fillId="2" borderId="8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top" shrinkToFi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vertical="top" wrapText="1"/>
    </xf>
    <xf numFmtId="0" fontId="18" fillId="0" borderId="9" xfId="0" applyFont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top" shrinkToFit="1"/>
    </xf>
    <xf numFmtId="0" fontId="18" fillId="0" borderId="8" xfId="0" applyFont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left" vertical="top" wrapText="1"/>
    </xf>
    <xf numFmtId="0" fontId="23" fillId="2" borderId="8" xfId="0" applyFont="1" applyFill="1" applyBorder="1" applyAlignment="1">
      <alignment horizontal="left" vertical="top" wrapText="1"/>
    </xf>
    <xf numFmtId="0" fontId="23" fillId="2" borderId="9" xfId="0" applyFont="1" applyFill="1" applyBorder="1" applyAlignment="1">
      <alignment horizontal="left" vertical="top" wrapText="1"/>
    </xf>
    <xf numFmtId="164" fontId="24" fillId="2" borderId="2" xfId="0" applyNumberFormat="1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wrapText="1"/>
    </xf>
    <xf numFmtId="164" fontId="24" fillId="2" borderId="8" xfId="0" applyNumberFormat="1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164" fontId="15" fillId="2" borderId="3" xfId="0" applyNumberFormat="1" applyFont="1" applyFill="1" applyBorder="1" applyAlignment="1">
      <alignment horizontal="center" vertical="center" shrinkToFit="1"/>
    </xf>
    <xf numFmtId="164" fontId="15" fillId="2" borderId="1" xfId="0" applyNumberFormat="1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vertical="top" wrapText="1"/>
    </xf>
    <xf numFmtId="164" fontId="15" fillId="2" borderId="8" xfId="0" applyNumberFormat="1" applyFont="1" applyFill="1" applyBorder="1" applyAlignment="1">
      <alignment horizontal="center" vertical="center" shrinkToFit="1"/>
    </xf>
    <xf numFmtId="164" fontId="15" fillId="2" borderId="9" xfId="0" applyNumberFormat="1" applyFont="1" applyFill="1" applyBorder="1" applyAlignment="1">
      <alignment horizontal="center" vertical="center" shrinkToFit="1"/>
    </xf>
    <xf numFmtId="164" fontId="15" fillId="2" borderId="10" xfId="0" applyNumberFormat="1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 vertical="center" wrapText="1" indent="2"/>
    </xf>
    <xf numFmtId="0" fontId="12" fillId="2" borderId="10" xfId="0" applyFont="1" applyFill="1" applyBorder="1" applyAlignment="1">
      <alignment vertical="top" wrapText="1"/>
    </xf>
    <xf numFmtId="0" fontId="17" fillId="0" borderId="8" xfId="0" applyFont="1" applyFill="1" applyBorder="1" applyAlignment="1">
      <alignment horizontal="left" vertical="top"/>
    </xf>
    <xf numFmtId="0" fontId="26" fillId="0" borderId="8" xfId="0" applyFont="1" applyFill="1" applyBorder="1" applyAlignment="1">
      <alignment horizontal="left" vertical="justify"/>
    </xf>
    <xf numFmtId="164" fontId="14" fillId="2" borderId="10" xfId="0" applyNumberFormat="1" applyFont="1" applyFill="1" applyBorder="1" applyAlignment="1">
      <alignment horizontal="center" vertical="center" shrinkToFit="1"/>
    </xf>
    <xf numFmtId="164" fontId="14" fillId="2" borderId="3" xfId="0" applyNumberFormat="1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vertical="center" wrapText="1"/>
    </xf>
    <xf numFmtId="1" fontId="15" fillId="2" borderId="8" xfId="0" applyNumberFormat="1" applyFont="1" applyFill="1" applyBorder="1" applyAlignment="1">
      <alignment horizontal="center" vertical="top" shrinkToFit="1"/>
    </xf>
    <xf numFmtId="1" fontId="15" fillId="2" borderId="13" xfId="0" applyNumberFormat="1" applyFont="1" applyFill="1" applyBorder="1" applyAlignment="1">
      <alignment horizontal="center" vertical="top" shrinkToFit="1"/>
    </xf>
    <xf numFmtId="164" fontId="16" fillId="2" borderId="8" xfId="0" applyNumberFormat="1" applyFont="1" applyFill="1" applyBorder="1" applyAlignment="1">
      <alignment horizontal="center" vertical="center" shrinkToFit="1"/>
    </xf>
    <xf numFmtId="164" fontId="16" fillId="2" borderId="10" xfId="0" applyNumberFormat="1" applyFont="1" applyFill="1" applyBorder="1" applyAlignment="1">
      <alignment horizontal="center" vertical="center" shrinkToFit="1"/>
    </xf>
    <xf numFmtId="1" fontId="15" fillId="2" borderId="14" xfId="0" applyNumberFormat="1" applyFont="1" applyFill="1" applyBorder="1" applyAlignment="1">
      <alignment horizontal="center" vertical="center" shrinkToFit="1"/>
    </xf>
    <xf numFmtId="0" fontId="23" fillId="2" borderId="10" xfId="0" applyFont="1" applyFill="1" applyBorder="1" applyAlignment="1">
      <alignment horizontal="left" vertical="top" wrapText="1"/>
    </xf>
    <xf numFmtId="164" fontId="24" fillId="2" borderId="3" xfId="0" applyNumberFormat="1" applyFont="1" applyFill="1" applyBorder="1" applyAlignment="1">
      <alignment horizontal="center" vertical="center" shrinkToFit="1"/>
    </xf>
    <xf numFmtId="165" fontId="15" fillId="2" borderId="3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25" fillId="2" borderId="8" xfId="0" applyNumberFormat="1" applyFont="1" applyFill="1" applyBorder="1" applyAlignment="1">
      <alignment horizontal="left" vertical="top" indent="1" shrinkToFi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 vertical="top"/>
    </xf>
    <xf numFmtId="164" fontId="16" fillId="2" borderId="8" xfId="0" applyNumberFormat="1" applyFont="1" applyFill="1" applyBorder="1" applyAlignment="1">
      <alignment horizontal="center" vertical="center" wrapText="1"/>
    </xf>
    <xf numFmtId="164" fontId="24" fillId="2" borderId="23" xfId="0" applyNumberFormat="1" applyFont="1" applyFill="1" applyBorder="1" applyAlignment="1">
      <alignment horizontal="center" vertical="center" shrinkToFit="1"/>
    </xf>
    <xf numFmtId="164" fontId="24" fillId="2" borderId="13" xfId="0" applyNumberFormat="1" applyFont="1" applyFill="1" applyBorder="1" applyAlignment="1">
      <alignment horizontal="center" vertical="center" shrinkToFit="1"/>
    </xf>
    <xf numFmtId="164" fontId="24" fillId="2" borderId="16" xfId="0" applyNumberFormat="1" applyFont="1" applyFill="1" applyBorder="1" applyAlignment="1">
      <alignment horizontal="center" vertical="center" shrinkToFit="1"/>
    </xf>
    <xf numFmtId="165" fontId="4" fillId="0" borderId="8" xfId="0" applyNumberFormat="1" applyFont="1" applyFill="1" applyBorder="1" applyAlignment="1">
      <alignment horizontal="center" vertical="center" wrapText="1"/>
    </xf>
    <xf numFmtId="164" fontId="16" fillId="2" borderId="8" xfId="0" applyNumberFormat="1" applyFont="1" applyFill="1" applyBorder="1" applyAlignment="1">
      <alignment horizontal="center" vertical="top"/>
    </xf>
    <xf numFmtId="164" fontId="16" fillId="2" borderId="8" xfId="0" applyNumberFormat="1" applyFont="1" applyFill="1" applyBorder="1" applyAlignment="1">
      <alignment horizontal="center" wrapText="1"/>
    </xf>
    <xf numFmtId="165" fontId="4" fillId="0" borderId="8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top" wrapText="1" inden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 wrapText="1" indent="9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 indent="3"/>
    </xf>
    <xf numFmtId="0" fontId="3" fillId="2" borderId="5" xfId="0" applyFont="1" applyFill="1" applyBorder="1" applyAlignment="1">
      <alignment horizontal="left" vertical="top" wrapText="1" indent="3"/>
    </xf>
    <xf numFmtId="0" fontId="3" fillId="2" borderId="6" xfId="0" applyFont="1" applyFill="1" applyBorder="1" applyAlignment="1">
      <alignment horizontal="left" vertical="top" wrapText="1" indent="3"/>
    </xf>
    <xf numFmtId="0" fontId="20" fillId="2" borderId="16" xfId="0" applyFont="1" applyFill="1" applyBorder="1" applyAlignment="1">
      <alignment horizontal="left" vertical="top" wrapText="1" indent="9"/>
    </xf>
    <xf numFmtId="0" fontId="20" fillId="2" borderId="18" xfId="0" applyFont="1" applyFill="1" applyBorder="1" applyAlignment="1">
      <alignment horizontal="left" vertical="top" wrapText="1" indent="9"/>
    </xf>
    <xf numFmtId="0" fontId="9" fillId="2" borderId="20" xfId="0" applyFont="1" applyFill="1" applyBorder="1" applyAlignment="1">
      <alignment horizontal="left" vertical="top" wrapText="1" indent="1"/>
    </xf>
    <xf numFmtId="0" fontId="9" fillId="2" borderId="19" xfId="0" applyFont="1" applyFill="1" applyBorder="1" applyAlignment="1">
      <alignment horizontal="left" vertical="top" wrapText="1" indent="1"/>
    </xf>
    <xf numFmtId="0" fontId="9" fillId="2" borderId="21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left" vertical="top" wrapText="1" indent="9"/>
    </xf>
    <xf numFmtId="0" fontId="9" fillId="2" borderId="8" xfId="0" applyFont="1" applyFill="1" applyBorder="1" applyAlignment="1">
      <alignment horizontal="left" vertical="top" wrapText="1" indent="1"/>
    </xf>
    <xf numFmtId="0" fontId="19" fillId="0" borderId="8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top" shrinkToFit="1"/>
    </xf>
    <xf numFmtId="0" fontId="0" fillId="0" borderId="8" xfId="0" applyFill="1" applyBorder="1" applyAlignment="1">
      <alignment horizontal="left" vertical="top"/>
    </xf>
    <xf numFmtId="0" fontId="19" fillId="0" borderId="22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3" fillId="0" borderId="16" xfId="0" applyFont="1" applyBorder="1" applyAlignment="1">
      <alignment vertical="center" wrapText="1"/>
    </xf>
    <xf numFmtId="0" fontId="16" fillId="0" borderId="17" xfId="0" applyFont="1" applyFill="1" applyBorder="1" applyAlignment="1">
      <alignment horizontal="left" vertical="top"/>
    </xf>
    <xf numFmtId="0" fontId="16" fillId="0" borderId="18" xfId="0" applyFont="1" applyFill="1" applyBorder="1" applyAlignment="1">
      <alignment horizontal="left" vertical="top"/>
    </xf>
    <xf numFmtId="1" fontId="15" fillId="2" borderId="16" xfId="0" applyNumberFormat="1" applyFont="1" applyFill="1" applyBorder="1" applyAlignment="1">
      <alignment horizontal="center" vertical="top" shrinkToFit="1"/>
    </xf>
    <xf numFmtId="0" fontId="4" fillId="0" borderId="1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2" workbookViewId="0">
      <selection activeCell="H16" sqref="H16"/>
    </sheetView>
  </sheetViews>
  <sheetFormatPr defaultRowHeight="12.75" x14ac:dyDescent="0.2"/>
  <cols>
    <col min="1" max="1" width="5.5" style="1" customWidth="1"/>
    <col min="2" max="2" width="19.83203125" style="1" customWidth="1"/>
    <col min="3" max="3" width="59" style="1" customWidth="1"/>
    <col min="4" max="4" width="37.5" style="1" customWidth="1"/>
    <col min="5" max="5" width="18" style="1" customWidth="1"/>
    <col min="6" max="6" width="13.83203125" style="1" customWidth="1"/>
    <col min="7" max="7" width="14.83203125" style="1" customWidth="1"/>
    <col min="8" max="8" width="15.6640625" style="1" customWidth="1"/>
    <col min="9" max="9" width="20.6640625" style="7" customWidth="1"/>
    <col min="10" max="10" width="36.5" style="7" customWidth="1"/>
    <col min="11" max="11" width="2.5" style="1" customWidth="1"/>
    <col min="12" max="16384" width="9.33203125" style="1"/>
  </cols>
  <sheetData>
    <row r="1" spans="1:11" ht="34.700000000000003" customHeight="1" x14ac:dyDescent="0.2">
      <c r="A1" s="71" t="s">
        <v>31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34.700000000000003" customHeight="1" x14ac:dyDescent="0.2">
      <c r="A2" s="59"/>
      <c r="B2" s="60"/>
      <c r="C2" s="60"/>
      <c r="D2" s="61" t="s">
        <v>58</v>
      </c>
      <c r="E2" s="60"/>
      <c r="F2" s="60"/>
      <c r="G2" s="60"/>
      <c r="H2" s="60"/>
      <c r="I2" s="60"/>
      <c r="J2" s="60"/>
      <c r="K2" s="60"/>
    </row>
    <row r="3" spans="1:11" ht="16.5" customHeight="1" x14ac:dyDescent="0.2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48.2" customHeight="1" x14ac:dyDescent="0.2">
      <c r="A4" s="74" t="s">
        <v>1</v>
      </c>
      <c r="B4" s="76" t="s">
        <v>2</v>
      </c>
      <c r="C4" s="78" t="s">
        <v>3</v>
      </c>
      <c r="D4" s="76" t="s">
        <v>4</v>
      </c>
      <c r="E4" s="80" t="s">
        <v>5</v>
      </c>
      <c r="F4" s="81"/>
      <c r="G4" s="81"/>
      <c r="H4" s="82"/>
      <c r="I4" s="78" t="s">
        <v>6</v>
      </c>
      <c r="J4" s="78" t="s">
        <v>7</v>
      </c>
    </row>
    <row r="5" spans="1:11" ht="71.849999999999994" customHeight="1" x14ac:dyDescent="0.2">
      <c r="A5" s="75"/>
      <c r="B5" s="77"/>
      <c r="C5" s="79"/>
      <c r="D5" s="77"/>
      <c r="E5" s="2" t="s">
        <v>8</v>
      </c>
      <c r="F5" s="2" t="s">
        <v>9</v>
      </c>
      <c r="G5" s="2" t="s">
        <v>10</v>
      </c>
      <c r="H5" s="2" t="s">
        <v>11</v>
      </c>
      <c r="I5" s="79"/>
      <c r="J5" s="79"/>
    </row>
    <row r="6" spans="1:11" ht="20.25" customHeight="1" x14ac:dyDescent="0.2">
      <c r="A6" s="3"/>
      <c r="B6" s="23" t="s">
        <v>32</v>
      </c>
      <c r="C6" s="3"/>
      <c r="D6" s="3"/>
      <c r="E6" s="9">
        <f>E7+E10</f>
        <v>29429.589400000001</v>
      </c>
      <c r="F6" s="9">
        <f t="shared" ref="F6:H6" si="0">F7+F10</f>
        <v>5503</v>
      </c>
      <c r="G6" s="9">
        <f t="shared" si="0"/>
        <v>5000</v>
      </c>
      <c r="H6" s="9">
        <f t="shared" si="0"/>
        <v>39932.589399999997</v>
      </c>
      <c r="I6" s="4"/>
      <c r="J6" s="8"/>
    </row>
    <row r="7" spans="1:11" ht="14.25" customHeight="1" x14ac:dyDescent="0.2">
      <c r="A7" s="85" t="s">
        <v>17</v>
      </c>
      <c r="B7" s="86"/>
      <c r="C7" s="86"/>
      <c r="D7" s="87"/>
      <c r="E7" s="62">
        <f>E8+E9</f>
        <v>111.98658999999999</v>
      </c>
      <c r="F7" s="62">
        <f t="shared" ref="F7:H7" si="1">F8+F9</f>
        <v>4703</v>
      </c>
      <c r="G7" s="62">
        <f t="shared" si="1"/>
        <v>4200</v>
      </c>
      <c r="H7" s="62">
        <f t="shared" si="1"/>
        <v>9014.9865900000004</v>
      </c>
      <c r="I7" s="4"/>
      <c r="J7" s="4"/>
    </row>
    <row r="8" spans="1:11" ht="69.75" customHeight="1" x14ac:dyDescent="0.2">
      <c r="A8" s="70">
        <v>1</v>
      </c>
      <c r="B8" s="25" t="s">
        <v>20</v>
      </c>
      <c r="C8" s="25" t="s">
        <v>19</v>
      </c>
      <c r="D8" s="25" t="s">
        <v>16</v>
      </c>
      <c r="E8" s="26">
        <f>1375-1375</f>
        <v>0</v>
      </c>
      <c r="F8" s="26">
        <v>4703</v>
      </c>
      <c r="G8" s="26">
        <v>4200</v>
      </c>
      <c r="H8" s="63">
        <f t="shared" ref="H8:H9" si="2">E8+F8+G8</f>
        <v>8903</v>
      </c>
      <c r="I8" s="29" t="s">
        <v>41</v>
      </c>
      <c r="J8" s="39" t="s">
        <v>18</v>
      </c>
    </row>
    <row r="9" spans="1:11" ht="51" customHeight="1" x14ac:dyDescent="0.2">
      <c r="A9" s="70">
        <v>2</v>
      </c>
      <c r="B9" s="24" t="s">
        <v>40</v>
      </c>
      <c r="C9" s="24" t="s">
        <v>39</v>
      </c>
      <c r="D9" s="25" t="s">
        <v>16</v>
      </c>
      <c r="E9" s="28">
        <f>185.64424-73.65765</f>
        <v>111.98658999999999</v>
      </c>
      <c r="F9" s="28">
        <v>0</v>
      </c>
      <c r="G9" s="28">
        <v>0</v>
      </c>
      <c r="H9" s="26">
        <f t="shared" si="2"/>
        <v>111.98658999999999</v>
      </c>
      <c r="I9" s="27" t="s">
        <v>41</v>
      </c>
      <c r="J9" s="39" t="s">
        <v>18</v>
      </c>
    </row>
    <row r="10" spans="1:11" ht="21.75" customHeight="1" x14ac:dyDescent="0.2">
      <c r="A10" s="58"/>
      <c r="B10" s="99" t="s">
        <v>15</v>
      </c>
      <c r="C10" s="100"/>
      <c r="D10" s="101"/>
      <c r="E10" s="67">
        <f>E11+E12+E13+E14</f>
        <v>29317.60281</v>
      </c>
      <c r="F10" s="67">
        <f t="shared" ref="F10:H10" si="3">F11+F12+F13+F14</f>
        <v>800</v>
      </c>
      <c r="G10" s="67">
        <f t="shared" si="3"/>
        <v>800</v>
      </c>
      <c r="H10" s="67">
        <f t="shared" si="3"/>
        <v>30917.60281</v>
      </c>
      <c r="I10" s="11"/>
      <c r="J10" s="11"/>
    </row>
    <row r="11" spans="1:11" ht="74.25" customHeight="1" x14ac:dyDescent="0.2">
      <c r="A11" s="53">
        <v>3</v>
      </c>
      <c r="B11" s="13" t="s">
        <v>42</v>
      </c>
      <c r="C11" s="13" t="s">
        <v>43</v>
      </c>
      <c r="D11" s="54" t="s">
        <v>16</v>
      </c>
      <c r="E11" s="55">
        <f>500+1111.111+2515.7+10151.1</f>
        <v>14277.911</v>
      </c>
      <c r="F11" s="56">
        <v>500</v>
      </c>
      <c r="G11" s="56">
        <v>500</v>
      </c>
      <c r="H11" s="64">
        <f>E11+F11+G11</f>
        <v>15277.911</v>
      </c>
      <c r="I11" s="29" t="s">
        <v>57</v>
      </c>
      <c r="J11" s="57" t="s">
        <v>18</v>
      </c>
    </row>
    <row r="12" spans="1:11" ht="47.25" customHeight="1" x14ac:dyDescent="0.2">
      <c r="A12" s="49">
        <v>4</v>
      </c>
      <c r="B12" s="57" t="s">
        <v>52</v>
      </c>
      <c r="C12" s="57" t="s">
        <v>49</v>
      </c>
      <c r="D12" s="24" t="s">
        <v>16</v>
      </c>
      <c r="E12" s="28">
        <v>300</v>
      </c>
      <c r="F12" s="28">
        <v>300</v>
      </c>
      <c r="G12" s="28">
        <v>300</v>
      </c>
      <c r="H12" s="65">
        <f t="shared" ref="H12:H14" si="4">E12+F12+G12</f>
        <v>900</v>
      </c>
      <c r="I12" s="29" t="s">
        <v>41</v>
      </c>
      <c r="J12" s="13" t="s">
        <v>18</v>
      </c>
    </row>
    <row r="13" spans="1:11" ht="78.75" customHeight="1" x14ac:dyDescent="0.2">
      <c r="A13" s="49">
        <v>5</v>
      </c>
      <c r="B13" s="44" t="s">
        <v>44</v>
      </c>
      <c r="C13" s="24" t="s">
        <v>51</v>
      </c>
      <c r="D13" s="24" t="s">
        <v>16</v>
      </c>
      <c r="E13" s="66">
        <f>5000+4000+50+73.65765</f>
        <v>9123.6576499999992</v>
      </c>
      <c r="F13" s="69">
        <v>0</v>
      </c>
      <c r="G13" s="28">
        <v>0</v>
      </c>
      <c r="H13" s="65">
        <f t="shared" si="4"/>
        <v>9123.6576499999992</v>
      </c>
      <c r="I13" s="29" t="s">
        <v>56</v>
      </c>
      <c r="J13" s="13" t="s">
        <v>18</v>
      </c>
    </row>
    <row r="14" spans="1:11" ht="70.5" customHeight="1" x14ac:dyDescent="0.2">
      <c r="A14" s="49">
        <v>6</v>
      </c>
      <c r="B14" s="44" t="s">
        <v>45</v>
      </c>
      <c r="C14" s="24" t="s">
        <v>48</v>
      </c>
      <c r="D14" s="24" t="s">
        <v>16</v>
      </c>
      <c r="E14" s="28">
        <f>4291.03416+1325</f>
        <v>5616.0341600000002</v>
      </c>
      <c r="F14" s="28">
        <v>0</v>
      </c>
      <c r="G14" s="28">
        <v>0</v>
      </c>
      <c r="H14" s="65">
        <f t="shared" si="4"/>
        <v>5616.0341600000002</v>
      </c>
      <c r="I14" s="29" t="s">
        <v>41</v>
      </c>
      <c r="J14" s="13" t="s">
        <v>18</v>
      </c>
    </row>
    <row r="15" spans="1:11" ht="20.25" customHeight="1" x14ac:dyDescent="0.2">
      <c r="A15" s="3"/>
      <c r="B15" s="83" t="s">
        <v>14</v>
      </c>
      <c r="C15" s="84"/>
      <c r="D15" s="3"/>
      <c r="E15" s="17">
        <f>E16+E21</f>
        <v>6134.2721000000001</v>
      </c>
      <c r="F15" s="17">
        <f t="shared" ref="F15:H15" si="5">F16+F21</f>
        <v>6817</v>
      </c>
      <c r="G15" s="17">
        <f t="shared" si="5"/>
        <v>5000</v>
      </c>
      <c r="H15" s="17">
        <f t="shared" si="5"/>
        <v>17951.272100000002</v>
      </c>
      <c r="I15" s="4"/>
      <c r="J15" s="4"/>
    </row>
    <row r="16" spans="1:11" ht="14.25" customHeight="1" x14ac:dyDescent="0.2">
      <c r="A16" s="89" t="s">
        <v>17</v>
      </c>
      <c r="B16" s="89"/>
      <c r="C16" s="89"/>
      <c r="D16" s="89"/>
      <c r="E16" s="68">
        <f>E17+E18+E19+E20</f>
        <v>6134.2721000000001</v>
      </c>
      <c r="F16" s="68">
        <f t="shared" ref="F16:H16" si="6">F17+F18+F19+F20</f>
        <v>4817</v>
      </c>
      <c r="G16" s="68">
        <f t="shared" si="6"/>
        <v>3000</v>
      </c>
      <c r="H16" s="68">
        <f t="shared" si="6"/>
        <v>13951.2721</v>
      </c>
      <c r="I16" s="4"/>
      <c r="J16" s="4"/>
    </row>
    <row r="17" spans="1:10" ht="46.5" customHeight="1" x14ac:dyDescent="0.2">
      <c r="A17" s="49">
        <v>7</v>
      </c>
      <c r="B17" s="30" t="s">
        <v>22</v>
      </c>
      <c r="C17" s="30" t="s">
        <v>21</v>
      </c>
      <c r="D17" s="35" t="s">
        <v>14</v>
      </c>
      <c r="E17" s="36">
        <v>1000</v>
      </c>
      <c r="F17" s="36">
        <v>1000</v>
      </c>
      <c r="G17" s="36">
        <v>0</v>
      </c>
      <c r="H17" s="36">
        <f t="shared" ref="H17:H30" si="7">E17+F17+G17</f>
        <v>2000</v>
      </c>
      <c r="I17" s="29" t="s">
        <v>41</v>
      </c>
      <c r="J17" s="30" t="s">
        <v>23</v>
      </c>
    </row>
    <row r="18" spans="1:10" ht="52.5" customHeight="1" x14ac:dyDescent="0.2">
      <c r="A18" s="49">
        <v>8</v>
      </c>
      <c r="B18" s="30" t="s">
        <v>53</v>
      </c>
      <c r="C18" s="30" t="s">
        <v>50</v>
      </c>
      <c r="D18" s="35" t="s">
        <v>14</v>
      </c>
      <c r="E18" s="36">
        <v>2000</v>
      </c>
      <c r="F18" s="36">
        <v>3817</v>
      </c>
      <c r="G18" s="36">
        <v>3000</v>
      </c>
      <c r="H18" s="36">
        <f t="shared" si="7"/>
        <v>8817</v>
      </c>
      <c r="I18" s="29" t="s">
        <v>41</v>
      </c>
      <c r="J18" s="30" t="s">
        <v>23</v>
      </c>
    </row>
    <row r="19" spans="1:10" ht="78" customHeight="1" x14ac:dyDescent="0.2">
      <c r="A19" s="49">
        <v>9</v>
      </c>
      <c r="B19" s="30" t="s">
        <v>46</v>
      </c>
      <c r="C19" s="30" t="s">
        <v>47</v>
      </c>
      <c r="D19" s="35" t="s">
        <v>14</v>
      </c>
      <c r="E19" s="36">
        <v>760.06881999999996</v>
      </c>
      <c r="F19" s="36">
        <v>0</v>
      </c>
      <c r="G19" s="36">
        <v>0</v>
      </c>
      <c r="H19" s="36">
        <f t="shared" si="7"/>
        <v>760.06881999999996</v>
      </c>
      <c r="I19" s="29" t="s">
        <v>41</v>
      </c>
      <c r="J19" s="30" t="s">
        <v>23</v>
      </c>
    </row>
    <row r="20" spans="1:10" ht="71.25" customHeight="1" x14ac:dyDescent="0.2">
      <c r="A20" s="102">
        <v>10</v>
      </c>
      <c r="B20" s="30" t="s">
        <v>60</v>
      </c>
      <c r="C20" s="103" t="s">
        <v>59</v>
      </c>
      <c r="D20" s="35" t="s">
        <v>14</v>
      </c>
      <c r="E20" s="36">
        <v>2374.2032800000002</v>
      </c>
      <c r="F20" s="36">
        <v>0</v>
      </c>
      <c r="G20" s="36">
        <v>0</v>
      </c>
      <c r="H20" s="36">
        <f t="shared" si="7"/>
        <v>2374.2032800000002</v>
      </c>
      <c r="I20" s="29" t="s">
        <v>41</v>
      </c>
      <c r="J20" s="30" t="s">
        <v>23</v>
      </c>
    </row>
    <row r="21" spans="1:10" ht="19.5" customHeight="1" x14ac:dyDescent="0.2">
      <c r="A21" s="99" t="s">
        <v>15</v>
      </c>
      <c r="B21" s="100"/>
      <c r="C21" s="101"/>
      <c r="D21" s="35"/>
      <c r="E21" s="51">
        <f>E22+E23</f>
        <v>0</v>
      </c>
      <c r="F21" s="51">
        <f t="shared" ref="F21:H21" si="8">F22+F23</f>
        <v>2000</v>
      </c>
      <c r="G21" s="51">
        <f t="shared" si="8"/>
        <v>2000</v>
      </c>
      <c r="H21" s="51">
        <f t="shared" si="8"/>
        <v>4000</v>
      </c>
      <c r="I21" s="34"/>
      <c r="J21" s="33"/>
    </row>
    <row r="22" spans="1:10" ht="52.5" customHeight="1" x14ac:dyDescent="0.2">
      <c r="A22" s="49">
        <v>11</v>
      </c>
      <c r="B22" s="44" t="s">
        <v>35</v>
      </c>
      <c r="C22" s="45" t="s">
        <v>36</v>
      </c>
      <c r="D22" s="35" t="s">
        <v>14</v>
      </c>
      <c r="E22" s="51">
        <v>0</v>
      </c>
      <c r="F22" s="36">
        <v>1000</v>
      </c>
      <c r="G22" s="36">
        <v>1000</v>
      </c>
      <c r="H22" s="51">
        <f>G22+F22</f>
        <v>2000</v>
      </c>
      <c r="I22" s="29" t="s">
        <v>41</v>
      </c>
      <c r="J22" s="33" t="s">
        <v>23</v>
      </c>
    </row>
    <row r="23" spans="1:10" ht="52.5" customHeight="1" x14ac:dyDescent="0.2">
      <c r="A23" s="49">
        <v>12</v>
      </c>
      <c r="B23" s="44" t="s">
        <v>38</v>
      </c>
      <c r="C23" s="48" t="s">
        <v>37</v>
      </c>
      <c r="D23" s="35" t="s">
        <v>14</v>
      </c>
      <c r="E23" s="52">
        <v>0</v>
      </c>
      <c r="F23" s="38">
        <v>1000</v>
      </c>
      <c r="G23" s="36">
        <v>1000</v>
      </c>
      <c r="H23" s="51">
        <f>G23+F23</f>
        <v>2000</v>
      </c>
      <c r="I23" s="29" t="s">
        <v>41</v>
      </c>
      <c r="J23" s="33" t="s">
        <v>23</v>
      </c>
    </row>
    <row r="24" spans="1:10" ht="16.5" customHeight="1" x14ac:dyDescent="0.2">
      <c r="A24" s="5"/>
      <c r="B24" s="90" t="s">
        <v>13</v>
      </c>
      <c r="C24" s="91"/>
      <c r="D24" s="43"/>
      <c r="E24" s="46">
        <f>E25</f>
        <v>2048</v>
      </c>
      <c r="F24" s="46">
        <f t="shared" ref="F24:H24" si="9">F25</f>
        <v>0</v>
      </c>
      <c r="G24" s="46">
        <f t="shared" si="9"/>
        <v>0</v>
      </c>
      <c r="H24" s="46">
        <f t="shared" si="9"/>
        <v>2048</v>
      </c>
      <c r="I24" s="10"/>
      <c r="J24" s="12"/>
    </row>
    <row r="25" spans="1:10" ht="16.5" customHeight="1" x14ac:dyDescent="0.2">
      <c r="A25" s="92" t="s">
        <v>17</v>
      </c>
      <c r="B25" s="93"/>
      <c r="C25" s="93"/>
      <c r="D25" s="14"/>
      <c r="E25" s="19">
        <f>E26</f>
        <v>2048</v>
      </c>
      <c r="F25" s="19">
        <v>0</v>
      </c>
      <c r="G25" s="46">
        <v>0</v>
      </c>
      <c r="H25" s="47">
        <f t="shared" si="7"/>
        <v>2048</v>
      </c>
      <c r="I25" s="20"/>
      <c r="J25" s="21"/>
    </row>
    <row r="26" spans="1:10" ht="46.5" customHeight="1" x14ac:dyDescent="0.2">
      <c r="A26" s="49">
        <v>13</v>
      </c>
      <c r="B26" s="30" t="s">
        <v>33</v>
      </c>
      <c r="C26" s="30" t="s">
        <v>24</v>
      </c>
      <c r="D26" s="35" t="s">
        <v>13</v>
      </c>
      <c r="E26" s="36">
        <v>2048</v>
      </c>
      <c r="F26" s="36">
        <v>0</v>
      </c>
      <c r="G26" s="36">
        <v>0</v>
      </c>
      <c r="H26" s="32">
        <f t="shared" si="7"/>
        <v>2048</v>
      </c>
      <c r="I26" s="29" t="s">
        <v>41</v>
      </c>
      <c r="J26" s="33" t="s">
        <v>23</v>
      </c>
    </row>
    <row r="27" spans="1:10" ht="16.5" customHeight="1" x14ac:dyDescent="0.2">
      <c r="A27" s="50"/>
      <c r="B27" s="94" t="s">
        <v>25</v>
      </c>
      <c r="C27" s="95"/>
      <c r="D27" s="14"/>
      <c r="E27" s="19">
        <f>E28</f>
        <v>5077</v>
      </c>
      <c r="F27" s="19">
        <f t="shared" ref="F27:H27" si="10">F28</f>
        <v>7580</v>
      </c>
      <c r="G27" s="19">
        <f t="shared" si="10"/>
        <v>14900</v>
      </c>
      <c r="H27" s="19">
        <f t="shared" si="10"/>
        <v>27557</v>
      </c>
      <c r="I27" s="16"/>
      <c r="J27" s="15"/>
    </row>
    <row r="28" spans="1:10" ht="20.25" customHeight="1" x14ac:dyDescent="0.2">
      <c r="A28" s="96" t="s">
        <v>17</v>
      </c>
      <c r="B28" s="97"/>
      <c r="C28" s="98"/>
      <c r="D28" s="14"/>
      <c r="E28" s="19">
        <f>E29+E30</f>
        <v>5077</v>
      </c>
      <c r="F28" s="19">
        <f t="shared" ref="F28:H28" si="11">F29+F30</f>
        <v>7580</v>
      </c>
      <c r="G28" s="19">
        <f t="shared" si="11"/>
        <v>14900</v>
      </c>
      <c r="H28" s="19">
        <f t="shared" si="11"/>
        <v>27557</v>
      </c>
      <c r="I28" s="16"/>
      <c r="J28" s="15"/>
    </row>
    <row r="29" spans="1:10" ht="46.5" customHeight="1" x14ac:dyDescent="0.2">
      <c r="A29" s="49">
        <v>14</v>
      </c>
      <c r="B29" s="39" t="s">
        <v>26</v>
      </c>
      <c r="C29" s="39" t="s">
        <v>55</v>
      </c>
      <c r="D29" s="35" t="s">
        <v>25</v>
      </c>
      <c r="E29" s="36">
        <f>1577+3500</f>
        <v>5077</v>
      </c>
      <c r="F29" s="37">
        <v>6580</v>
      </c>
      <c r="G29" s="36">
        <v>13900</v>
      </c>
      <c r="H29" s="36">
        <f t="shared" si="7"/>
        <v>25557</v>
      </c>
      <c r="I29" s="29" t="s">
        <v>41</v>
      </c>
      <c r="J29" s="33" t="s">
        <v>23</v>
      </c>
    </row>
    <row r="30" spans="1:10" ht="46.5" customHeight="1" x14ac:dyDescent="0.2">
      <c r="A30" s="49">
        <v>15</v>
      </c>
      <c r="B30" s="41" t="s">
        <v>34</v>
      </c>
      <c r="C30" s="42" t="s">
        <v>54</v>
      </c>
      <c r="D30" s="35" t="s">
        <v>25</v>
      </c>
      <c r="E30" s="51">
        <v>0</v>
      </c>
      <c r="F30" s="37">
        <v>1000</v>
      </c>
      <c r="G30" s="36">
        <v>1000</v>
      </c>
      <c r="H30" s="36">
        <f t="shared" si="7"/>
        <v>2000</v>
      </c>
      <c r="I30" s="29" t="s">
        <v>41</v>
      </c>
      <c r="J30" s="33" t="s">
        <v>23</v>
      </c>
    </row>
    <row r="31" spans="1:10" ht="28.5" customHeight="1" x14ac:dyDescent="0.2">
      <c r="A31" s="5"/>
      <c r="B31" s="18"/>
      <c r="C31" s="40" t="s">
        <v>27</v>
      </c>
      <c r="D31" s="14"/>
      <c r="E31" s="19">
        <f>E32</f>
        <v>100</v>
      </c>
      <c r="F31" s="19">
        <f t="shared" ref="F31:H31" si="12">F32</f>
        <v>100</v>
      </c>
      <c r="G31" s="19">
        <f t="shared" si="12"/>
        <v>100</v>
      </c>
      <c r="H31" s="19">
        <f t="shared" si="12"/>
        <v>300</v>
      </c>
      <c r="I31" s="10"/>
      <c r="J31" s="15"/>
    </row>
    <row r="32" spans="1:10" ht="18" customHeight="1" x14ac:dyDescent="0.2">
      <c r="A32" s="92" t="s">
        <v>17</v>
      </c>
      <c r="B32" s="93"/>
      <c r="C32" s="93"/>
      <c r="D32" s="14"/>
      <c r="E32" s="19">
        <f>E33</f>
        <v>100</v>
      </c>
      <c r="F32" s="19">
        <f>F33</f>
        <v>100</v>
      </c>
      <c r="G32" s="19">
        <f>G33</f>
        <v>100</v>
      </c>
      <c r="H32" s="19">
        <f>H33</f>
        <v>300</v>
      </c>
      <c r="I32" s="22"/>
      <c r="J32" s="15"/>
    </row>
    <row r="33" spans="1:10" ht="52.5" customHeight="1" x14ac:dyDescent="0.2">
      <c r="A33" s="49">
        <v>16</v>
      </c>
      <c r="B33" s="30" t="s">
        <v>29</v>
      </c>
      <c r="C33" s="30" t="s">
        <v>28</v>
      </c>
      <c r="D33" s="35"/>
      <c r="E33" s="36">
        <v>100</v>
      </c>
      <c r="F33" s="38">
        <v>100</v>
      </c>
      <c r="G33" s="38">
        <v>100</v>
      </c>
      <c r="H33" s="31">
        <f t="shared" ref="H33" si="13">E33+F33+G33</f>
        <v>300</v>
      </c>
      <c r="I33" s="29" t="s">
        <v>41</v>
      </c>
      <c r="J33" s="30" t="s">
        <v>30</v>
      </c>
    </row>
    <row r="34" spans="1:10" ht="14.25" customHeight="1" x14ac:dyDescent="0.2">
      <c r="A34" s="3"/>
      <c r="B34" s="88" t="s">
        <v>12</v>
      </c>
      <c r="C34" s="88"/>
      <c r="D34" s="3"/>
      <c r="E34" s="17">
        <f>E6+E15+E24+E27+E31</f>
        <v>42788.861499999999</v>
      </c>
      <c r="F34" s="17">
        <f t="shared" ref="F34:H34" si="14">F6+F15+F24+F27+F31</f>
        <v>20000</v>
      </c>
      <c r="G34" s="17">
        <f t="shared" si="14"/>
        <v>25000</v>
      </c>
      <c r="H34" s="17">
        <f t="shared" si="14"/>
        <v>87788.861499999999</v>
      </c>
      <c r="I34" s="4"/>
      <c r="J34" s="4"/>
    </row>
    <row r="35" spans="1:10" x14ac:dyDescent="0.2">
      <c r="A35" s="6"/>
      <c r="B35" s="6"/>
      <c r="C35" s="6"/>
      <c r="D35" s="6"/>
      <c r="E35" s="6"/>
      <c r="F35" s="6"/>
      <c r="G35" s="6"/>
      <c r="H35" s="6"/>
      <c r="I35" s="11"/>
      <c r="J35" s="11"/>
    </row>
  </sheetData>
  <mergeCells count="20">
    <mergeCell ref="B15:C15"/>
    <mergeCell ref="A7:D7"/>
    <mergeCell ref="B34:C34"/>
    <mergeCell ref="A16:D16"/>
    <mergeCell ref="B24:C24"/>
    <mergeCell ref="A25:C25"/>
    <mergeCell ref="B27:C27"/>
    <mergeCell ref="A28:C28"/>
    <mergeCell ref="A32:C32"/>
    <mergeCell ref="A21:C21"/>
    <mergeCell ref="B10:D10"/>
    <mergeCell ref="A1:K1"/>
    <mergeCell ref="A3:K3"/>
    <mergeCell ref="A4:A5"/>
    <mergeCell ref="B4:B5"/>
    <mergeCell ref="C4:C5"/>
    <mergeCell ref="D4:D5"/>
    <mergeCell ref="E4:H4"/>
    <mergeCell ref="I4:I5"/>
    <mergeCell ref="J4:J5"/>
  </mergeCells>
  <pageMargins left="0" right="0" top="0" bottom="0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Консолідований перелік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20191207</cp:lastModifiedBy>
  <cp:lastPrinted>2026-05-18T07:37:57Z</cp:lastPrinted>
  <dcterms:created xsi:type="dcterms:W3CDTF">2025-09-11T14:38:25Z</dcterms:created>
  <dcterms:modified xsi:type="dcterms:W3CDTF">2026-06-24T07:52:05Z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2025-08-31T00:00:00Z</vt:filetime>
  </property>
  <property fmtid="{D5CDD505-2E9C-101B-9397-08002B2CF9AE}" pid="3" name="Creator">
    <vt:lpwstr>Microsoft Excel</vt:lpwstr>
  </property>
  <property fmtid="{D5CDD505-2E9C-101B-9397-08002B2CF9AE}" pid="4" name="LastSaved">
    <vt:filetime>2025-09-11T00:00:00Z</vt:filetime>
  </property>
  <property fmtid="{D5CDD505-2E9C-101B-9397-08002B2CF9AE}" pid="5" name="Producer">
    <vt:lpwstr>Aspose.Cells v22.12</vt:lpwstr>
  </property>
</Properties>
</file>