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ІНФОРМАЦІЇ до ЛЬВОВА\2026\Позика 2026\Нові док для МФУ\Нові на МФУ\Проект рішення Про внесення змін до бюджету\"/>
    </mc:Choice>
  </mc:AlternateContent>
  <bookViews>
    <workbookView xWindow="0" yWindow="0" windowWidth="29010" windowHeight="11670"/>
  </bookViews>
  <sheets>
    <sheet name="ДОД 6- 2026" sheetId="2" r:id="rId1"/>
  </sheets>
  <calcPr calcId="162913"/>
</workbook>
</file>

<file path=xl/calcChain.xml><?xml version="1.0" encoding="utf-8"?>
<calcChain xmlns="http://schemas.openxmlformats.org/spreadsheetml/2006/main">
  <c r="I32" i="2" l="1"/>
  <c r="I31" i="2"/>
  <c r="L46" i="2" l="1"/>
  <c r="J28" i="2" l="1"/>
  <c r="J25" i="2" l="1"/>
  <c r="I30" i="2" l="1"/>
  <c r="J29" i="2"/>
  <c r="I29" i="2"/>
  <c r="J46" i="2" l="1"/>
  <c r="I46" i="2" s="1"/>
  <c r="J48" i="2"/>
  <c r="J50" i="2"/>
  <c r="J47" i="2"/>
  <c r="K53" i="2" l="1"/>
  <c r="I53" i="2"/>
  <c r="L45" i="2" l="1"/>
  <c r="L42" i="2"/>
  <c r="J27" i="2" l="1"/>
  <c r="J22" i="2" s="1"/>
  <c r="N42" i="2"/>
  <c r="M42" i="2"/>
  <c r="I50" i="2"/>
  <c r="J49" i="2"/>
  <c r="I49" i="2" s="1"/>
  <c r="I48" i="2"/>
  <c r="I47" i="2" s="1"/>
  <c r="I45" i="2"/>
  <c r="J45" i="2"/>
  <c r="J52" i="2"/>
  <c r="I52" i="2" s="1"/>
  <c r="J37" i="2"/>
  <c r="I28" i="2"/>
  <c r="I27" i="2" s="1"/>
  <c r="K51" i="2" l="1"/>
  <c r="K42" i="2" s="1"/>
  <c r="J51" i="2" l="1"/>
  <c r="J42" i="2" s="1"/>
  <c r="I51" i="2"/>
  <c r="N35" i="2" l="1"/>
  <c r="M35" i="2"/>
  <c r="L35" i="2"/>
  <c r="K35" i="2"/>
  <c r="N33" i="2"/>
  <c r="M33" i="2"/>
  <c r="L33" i="2"/>
  <c r="K33" i="2"/>
  <c r="J55" i="2" l="1"/>
  <c r="J41" i="2"/>
  <c r="J39" i="2"/>
  <c r="J38" i="2"/>
  <c r="J36" i="2"/>
  <c r="J35" i="2"/>
  <c r="J33" i="2"/>
  <c r="M26" i="2"/>
  <c r="L26" i="2"/>
  <c r="K26" i="2"/>
  <c r="J26" i="2"/>
  <c r="J24" i="2"/>
  <c r="J56" i="2" l="1"/>
  <c r="I54" i="2"/>
  <c r="I55" i="2" s="1"/>
  <c r="I40" i="2"/>
  <c r="I37" i="2"/>
  <c r="I34" i="2"/>
  <c r="I25" i="2"/>
  <c r="I26" i="2" s="1"/>
  <c r="M24" i="2"/>
  <c r="L24" i="2"/>
  <c r="K24" i="2"/>
  <c r="K22" i="2"/>
  <c r="I23" i="2"/>
  <c r="I24" i="2" s="1"/>
  <c r="N24" i="2"/>
  <c r="N22" i="2"/>
  <c r="N56" i="2" s="1"/>
  <c r="M22" i="2"/>
  <c r="M56" i="2" s="1"/>
  <c r="L22" i="2"/>
  <c r="L56" i="2" s="1"/>
  <c r="K56" i="2" l="1"/>
  <c r="I22" i="2"/>
  <c r="I42" i="2"/>
  <c r="I38" i="2"/>
  <c r="I36" i="2"/>
  <c r="I41" i="2"/>
  <c r="I39" i="2"/>
  <c r="I35" i="2"/>
  <c r="I33" i="2"/>
  <c r="I56" i="2" l="1"/>
</calcChain>
</file>

<file path=xl/sharedStrings.xml><?xml version="1.0" encoding="utf-8"?>
<sst xmlns="http://schemas.openxmlformats.org/spreadsheetml/2006/main" count="285" uniqueCount="103">
  <si>
    <t>УСЬОГО</t>
  </si>
  <si>
    <t>Обсяги</t>
  </si>
  <si>
    <t>та програм публічних інвестицій</t>
  </si>
  <si>
    <t>у 2026 році</t>
  </si>
  <si>
    <t>(код бюджету)</t>
  </si>
  <si>
    <t>(грн)</t>
  </si>
  <si>
    <t>у тому числі за рахунок:</t>
  </si>
  <si>
    <t>коштів місцевого бюджету</t>
  </si>
  <si>
    <t>міжбюджетних трансфертів з державного бюджету</t>
  </si>
  <si>
    <t xml:space="preserve">міжбюджетних трансфертів з інших місцевих бюджетів </t>
  </si>
  <si>
    <t>місцевих запозичень</t>
  </si>
  <si>
    <t>інших джерел</t>
  </si>
  <si>
    <t>Х</t>
  </si>
  <si>
    <t>151225-8362287D</t>
  </si>
  <si>
    <t>Виконавчий комітет Бродівської міської ради</t>
  </si>
  <si>
    <t>2026-2028</t>
  </si>
  <si>
    <t>"Реконструкція скверу на Майдані Свободи в м.Броди Львівської області. Коригування"</t>
  </si>
  <si>
    <t>2026-2027</t>
  </si>
  <si>
    <t>Громадська безпека</t>
  </si>
  <si>
    <t>Нове будівництво центру безпеки громадян в с. Станіславчик Золочівського району,Львівської області</t>
  </si>
  <si>
    <t>051125-2C63AA51</t>
  </si>
  <si>
    <t>Транспорт</t>
  </si>
  <si>
    <t>081025-B16D7BE1</t>
  </si>
  <si>
    <t>Культура та інформація</t>
  </si>
  <si>
    <t>«Капітальний ремонт підвального приміщення будівлі КУ «Народний дім с.Пониковиця» Бродівської міської ради - захисної споруди цивільного захисту – протирадіаційного укриття N50716»</t>
  </si>
  <si>
    <t>141125-D747CD3F</t>
  </si>
  <si>
    <t>Відділ культури, туризму, молоді та спорту Бродівської міської ради</t>
  </si>
  <si>
    <t>Освіта і наука</t>
  </si>
  <si>
    <t>Реконструкція будівлі Суховільського ЗЗСО I-III ступенів імені Галини Столяр Бродівської міської ради Львівської області з влаштуванням найпростішого укриття за адресою провулок Центральний, 11, в селі Суховоля Золочівського району Львівської області</t>
  </si>
  <si>
    <t>Відділ освіти Бродівської міської ради</t>
  </si>
  <si>
    <t>№з/п</t>
  </si>
  <si>
    <t>1354500000</t>
  </si>
  <si>
    <t>Найменування галузі (сектору) для публічного інвестування/публічного інвестиційного проекту/програми публічних інвестицій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</si>
  <si>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</si>
  <si>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</si>
  <si>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 галузь (сектор) / головного розпорядника коштів місцевого бюджету /відповідального виконавця</t>
  </si>
  <si>
    <t>Обсяг бюджетних коштів, спрямованих на реалізацію публічного інвестиційного проекту/програми публічних інвестицій у 2026 році</t>
  </si>
  <si>
    <t>до рішення Бродівської міської ради</t>
  </si>
  <si>
    <t xml:space="preserve">061025-83F28F9A </t>
  </si>
  <si>
    <t>Секретар ради</t>
  </si>
  <si>
    <t>Руслан ШИШКА</t>
  </si>
  <si>
    <t>публічних інвестицій у розрізі публічних інвестиційних проєктів</t>
  </si>
  <si>
    <t>1.1</t>
  </si>
  <si>
    <t>1.2</t>
  </si>
  <si>
    <t>Унікальний ідентифікатор проєкту /програми</t>
  </si>
  <si>
    <t>Період реалізації публічного інвестиційного проєкту/ програми публічних інвестицій (рік початку і завершення)</t>
  </si>
  <si>
    <t>Загальна вартість публічного інвестиційного проєкту/ програми публічних інвестицій</t>
  </si>
  <si>
    <t>2023-2027</t>
  </si>
  <si>
    <t>151025-7338D145</t>
  </si>
  <si>
    <t>2.1</t>
  </si>
  <si>
    <t>3.1</t>
  </si>
  <si>
    <t>4.1</t>
  </si>
  <si>
    <t>5.1</t>
  </si>
  <si>
    <t>5.2</t>
  </si>
  <si>
    <t>5.3</t>
  </si>
  <si>
    <t>0216091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</si>
  <si>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</si>
  <si>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</si>
  <si>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</si>
  <si>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</si>
  <si>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</si>
  <si>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1014083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</si>
  <si>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</si>
  <si>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</si>
  <si>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0611300</t>
  </si>
  <si>
    <t>191225-08027AB3</t>
  </si>
  <si>
    <t>Львівської області</t>
  </si>
  <si>
    <t xml:space="preserve"> від   23.12.2025 №2461</t>
  </si>
  <si>
    <t>до рішення  Бродівської міської ради</t>
  </si>
  <si>
    <t>0611184</t>
  </si>
  <si>
    <t>0611183</t>
  </si>
  <si>
    <t>0619720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</si>
  <si>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</si>
  <si>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</si>
  <si>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</si>
  <si>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1.3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</si>
  <si>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</si>
  <si>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0212170</t>
  </si>
  <si>
    <t>5.4</t>
  </si>
  <si>
    <t>5.5</t>
  </si>
  <si>
    <t>Ремонт (реставраційний) Бродівської гімназії ім. Івана Труша з влаштуванням гідроізоляції по периметру фундамента на вул.Коцюбинського,10 в м.Броди Золочівського району Львівської області</t>
  </si>
  <si>
    <t>120326-4В349ЕСВ</t>
  </si>
  <si>
    <t>120326-16Е36F95</t>
  </si>
  <si>
    <t>120326-49A6A064</t>
  </si>
  <si>
    <t>Створення освітнього простору у межах реформи “Нова українська школа” у Бродівській міській територіальній громаді</t>
  </si>
  <si>
    <t>Реконструкція очисних споруд каналізації по вул. Конюшківська, 66 в м. Броди та заміна застарілих мереж водопостачання та водовідведення</t>
  </si>
  <si>
    <t>Реконструкція мереж водопостачання та водовідведення до лікарняних корпусів КНП «Бродівська центральна  міська лікарня» Бродівської міської ради Львівської області (I черга – педіатричний корпус, II черга – хірургічно-терапевтичний корпус)за адресою: Львівська область, Золочівський район, м. Броди, вул. Л. Українки, 21</t>
  </si>
  <si>
    <t>230326-F5EO3539</t>
  </si>
  <si>
    <t xml:space="preserve">Капітальний ремонт вул.Юридика та вул 900 річчя Бродів в м Броди Львівської області (коригування) </t>
  </si>
  <si>
    <r>
      <t>Ремонт (реставраційний) Бродівської гімназії ім. Івана Труша на вул. Коцюбинського,10 м.Броди Золочівського району Львівської області (Будинок гімназії XIXст.)Пам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ятка архітектури місцевого значення, охоронний №677-М</t>
    </r>
  </si>
  <si>
    <t>120326-OC8D9F6D</t>
  </si>
  <si>
    <t>Безперешкодний доступ до якісної освіти-шкільні автобуси</t>
  </si>
  <si>
    <t>Муніципальна інфраструктура та послуги</t>
  </si>
  <si>
    <t>Реконструкції мереж теплопостачання до лікарняних корпусів КНП «Бродівська центральна міська лікарня» Бродівської міської ради Львівської області (І черга -педіатричний корпус, II черга -хірургічно-терапевтичний корпус) за адресою: Львівська область, Золочівський район, м. Броди, вул. Л. Українки, 21</t>
  </si>
  <si>
    <t>1.4</t>
  </si>
  <si>
    <t>250526-2CED8965</t>
  </si>
  <si>
    <t>1.5</t>
  </si>
  <si>
    <t>Закупівля спеціалізованої техніки для комунальних підприємств</t>
  </si>
  <si>
    <t>070926-CFA42F68</t>
  </si>
  <si>
    <t xml:space="preserve">від  __.__.2026 року № </t>
  </si>
  <si>
    <t>Додаток 3</t>
  </si>
  <si>
    <t>Додаток 6</t>
  </si>
  <si>
    <t>Реставрація і перепланування приміщень 3-го та частини 2-го поверху з заміною інженерних мереж Бродівської гімназії ім. Івана Труша на вул.Коцюбинського,10, м.Броди, Золочівського р-ну, Львівської обл. (Будинок гімназії XIXст). Пам'ятка архітектури місцевого значення, охоронний №677-М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</si>
</sst>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8" xfId="1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5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justify"/>
    </xf>
    <xf numFmtId="0" fontId="6" fillId="0" borderId="8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5" fillId="0" borderId="0" xfId="0" applyFont="1" applyAlignment="1">
      <alignment vertical="justify"/>
    </xf>
    <xf numFmtId="1" fontId="6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textRotation="90" wrapText="1"/>
    </xf>
    <xf numFmtId="0" fontId="6" fillId="0" borderId="2" xfId="0" applyFont="1" applyBorder="1" applyAlignment="1">
      <alignment horizontal="left" vertical="center" textRotation="90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quotePrefix="1" applyFont="1" applyBorder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B43" workbookViewId="0">
      <selection activeCell="B49" sqref="B49"/>
    </sheetView>
  </sheetViews>
  <sheetFormatPr defaultRowHeight="12.75" x14ac:dyDescent="0.2"/>
  <cols>
    <col min="1" max="1" width="9.5703125" customWidth="1"/>
    <col min="2" max="2" width="49.7109375" customWidth="1"/>
    <col min="3" max="3" width="19.140625" customWidth="1"/>
    <col min="4" max="4" width="12.5703125" customWidth="1"/>
    <col min="5" max="5" width="57.85546875" customWidth="1"/>
    <col min="6" max="6" width="32.42578125" customWidth="1"/>
    <col min="7" max="7" width="13.5703125" customWidth="1"/>
    <col min="8" max="8" width="13" customWidth="1"/>
    <col min="9" max="9" width="15.85546875" customWidth="1"/>
    <col min="10" max="10" width="16.140625" customWidth="1"/>
    <col min="11" max="11" width="12.85546875" customWidth="1"/>
    <col min="12" max="12" width="12" customWidth="1"/>
    <col min="13" max="13" width="11.28515625" customWidth="1"/>
    <col min="14" max="14" width="10.42578125" customWidth="1"/>
  </cols>
  <sheetData>
    <row r="1" spans="1:14" ht="15.75" x14ac:dyDescent="0.25">
      <c r="J1" s="2" t="s">
        <v>100</v>
      </c>
      <c r="K1" s="22"/>
      <c r="L1" s="22"/>
      <c r="M1" s="22"/>
    </row>
    <row r="2" spans="1:14" ht="15.75" x14ac:dyDescent="0.25">
      <c r="J2" s="23" t="s">
        <v>68</v>
      </c>
      <c r="K2" s="23"/>
      <c r="L2" s="22"/>
      <c r="M2" s="22"/>
    </row>
    <row r="3" spans="1:14" ht="15.75" x14ac:dyDescent="0.25">
      <c r="J3" s="2" t="s">
        <v>66</v>
      </c>
      <c r="K3" s="2"/>
      <c r="L3" s="22"/>
      <c r="M3" s="22"/>
    </row>
    <row r="4" spans="1:14" ht="15.75" x14ac:dyDescent="0.25">
      <c r="J4" s="2" t="s">
        <v>99</v>
      </c>
      <c r="K4" s="2"/>
      <c r="L4" s="22"/>
      <c r="M4" s="22"/>
    </row>
    <row r="5" spans="1:14" ht="15.75" x14ac:dyDescent="0.25">
      <c r="J5" s="22"/>
      <c r="K5" s="22"/>
      <c r="L5" s="22"/>
      <c r="M5" s="22"/>
    </row>
    <row r="6" spans="1:14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7"/>
      <c r="B7" s="2"/>
      <c r="C7" s="2"/>
      <c r="D7" s="2"/>
      <c r="E7" s="2"/>
      <c r="F7" s="2"/>
      <c r="G7" s="2"/>
      <c r="H7" s="2"/>
      <c r="I7" s="2"/>
      <c r="J7" s="2" t="s">
        <v>101</v>
      </c>
      <c r="L7" s="2"/>
      <c r="M7" s="2"/>
      <c r="N7" s="2"/>
    </row>
    <row r="8" spans="1:14" ht="15.75" x14ac:dyDescent="0.25">
      <c r="A8" s="7"/>
      <c r="B8" s="2"/>
      <c r="C8" s="2"/>
      <c r="D8" s="2"/>
      <c r="E8" s="2"/>
      <c r="F8" s="2"/>
      <c r="G8" s="2"/>
      <c r="H8" s="2"/>
      <c r="I8" s="2"/>
      <c r="J8" s="43" t="s">
        <v>37</v>
      </c>
      <c r="K8" s="43"/>
      <c r="L8" s="43"/>
      <c r="M8" s="43"/>
      <c r="N8" s="43"/>
    </row>
    <row r="9" spans="1:14" ht="15.75" x14ac:dyDescent="0.25">
      <c r="A9" s="7"/>
      <c r="B9" s="2"/>
      <c r="C9" s="2"/>
      <c r="D9" s="2"/>
      <c r="E9" s="2"/>
      <c r="F9" s="2"/>
      <c r="G9" s="2"/>
      <c r="H9" s="2"/>
      <c r="I9" s="2"/>
      <c r="J9" s="2" t="s">
        <v>66</v>
      </c>
      <c r="K9" s="2"/>
      <c r="L9" s="2"/>
      <c r="M9" s="2"/>
      <c r="N9" s="2"/>
    </row>
    <row r="10" spans="1:14" ht="15.75" x14ac:dyDescent="0.25">
      <c r="A10" s="7"/>
      <c r="B10" s="2"/>
      <c r="C10" s="2"/>
      <c r="D10" s="2"/>
      <c r="E10" s="2"/>
      <c r="F10" s="2"/>
      <c r="G10" s="2"/>
      <c r="H10" s="2"/>
      <c r="I10" s="2"/>
      <c r="J10" s="2" t="s">
        <v>67</v>
      </c>
      <c r="K10" s="2"/>
      <c r="L10" s="2"/>
      <c r="M10" s="2"/>
      <c r="N10" s="2"/>
    </row>
    <row r="11" spans="1:14" ht="15.75" x14ac:dyDescent="0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.75" x14ac:dyDescent="0.25">
      <c r="A12" s="2"/>
      <c r="B12" s="3"/>
      <c r="C12" s="3"/>
      <c r="D12" s="3"/>
      <c r="E12" s="29" t="s">
        <v>1</v>
      </c>
      <c r="F12" s="30"/>
      <c r="G12" s="39"/>
      <c r="H12" s="3"/>
      <c r="I12" s="3"/>
      <c r="J12" s="3"/>
      <c r="K12" s="3"/>
      <c r="L12" s="3"/>
      <c r="M12" s="3"/>
      <c r="N12" s="3"/>
    </row>
    <row r="13" spans="1:14" ht="15.75" x14ac:dyDescent="0.25">
      <c r="A13" s="2"/>
      <c r="B13" s="29" t="s">
        <v>41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ht="21.75" customHeight="1" x14ac:dyDescent="0.25">
      <c r="A14" s="2"/>
      <c r="B14" s="29" t="s">
        <v>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"/>
    </row>
    <row r="15" spans="1:14" ht="16.5" customHeight="1" x14ac:dyDescent="0.25">
      <c r="A15" s="2"/>
      <c r="B15" s="3"/>
      <c r="C15" s="31" t="s">
        <v>3</v>
      </c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</row>
    <row r="16" spans="1:14" ht="15.75" x14ac:dyDescent="0.25">
      <c r="A16" s="41" t="s">
        <v>31</v>
      </c>
      <c r="B16" s="4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75" x14ac:dyDescent="0.25">
      <c r="A17" s="29" t="s">
        <v>4</v>
      </c>
      <c r="B17" s="4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42" t="s">
        <v>5</v>
      </c>
    </row>
    <row r="18" spans="1:14" ht="16.5" thickBot="1" x14ac:dyDescent="0.3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42"/>
    </row>
    <row r="19" spans="1:14" ht="75.75" customHeight="1" thickBot="1" x14ac:dyDescent="0.25">
      <c r="A19" s="36" t="s">
        <v>30</v>
      </c>
      <c r="B19" s="27" t="s">
        <v>32</v>
      </c>
      <c r="C19" s="27" t="s">
        <v>44</v>
      </c>
      <c r="D19" s="27" t="s">
        <v>33</v>
      </c>
      <c r="E19" s="27" t="s">
        <v>34</v>
      </c>
      <c r="F19" s="27" t="s">
        <v>35</v>
      </c>
      <c r="G19" s="27" t="s">
        <v>45</v>
      </c>
      <c r="H19" s="27" t="s">
        <v>46</v>
      </c>
      <c r="I19" s="35" t="s">
        <v>36</v>
      </c>
      <c r="J19" s="32" t="s">
        <v>6</v>
      </c>
      <c r="K19" s="33"/>
      <c r="L19" s="33"/>
      <c r="M19" s="33"/>
      <c r="N19" s="34"/>
    </row>
    <row r="20" spans="1:14" ht="118.5" customHeight="1" thickBot="1" x14ac:dyDescent="0.25">
      <c r="A20" s="37"/>
      <c r="B20" s="38"/>
      <c r="C20" s="28"/>
      <c r="D20" s="28"/>
      <c r="E20" s="28"/>
      <c r="F20" s="28"/>
      <c r="G20" s="28"/>
      <c r="H20" s="28"/>
      <c r="I20" s="28"/>
      <c r="J20" s="8" t="s">
        <v>7</v>
      </c>
      <c r="K20" s="8" t="s">
        <v>8</v>
      </c>
      <c r="L20" s="8" t="s">
        <v>9</v>
      </c>
      <c r="M20" s="8" t="s">
        <v>10</v>
      </c>
      <c r="N20" s="8" t="s">
        <v>11</v>
      </c>
    </row>
    <row r="21" spans="1:14" ht="15.75" x14ac:dyDescent="0.2">
      <c r="A21" s="9">
        <v>1</v>
      </c>
      <c r="B21" s="10">
        <v>2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0">
        <v>8</v>
      </c>
      <c r="I21" s="10">
        <v>9</v>
      </c>
      <c r="J21" s="11">
        <v>10</v>
      </c>
      <c r="K21" s="11">
        <v>11</v>
      </c>
      <c r="L21" s="11">
        <v>12</v>
      </c>
      <c r="M21" s="11">
        <v>13</v>
      </c>
      <c r="N21" s="12">
        <v>14</v>
      </c>
    </row>
    <row r="22" spans="1:14" ht="31.5" x14ac:dyDescent="0.2">
      <c r="A22" s="13">
        <v>1</v>
      </c>
      <c r="B22" s="14" t="s">
        <v>92</v>
      </c>
      <c r="C22" s="13" t="s">
        <v>12</v>
      </c>
      <c r="D22" s="13" t="s">
        <v>12</v>
      </c>
      <c r="E22" s="13" t="s">
        <v>12</v>
      </c>
      <c r="F22" s="15" t="s">
        <v>14</v>
      </c>
      <c r="G22" s="14" t="s">
        <v>12</v>
      </c>
      <c r="H22" s="14" t="s">
        <v>12</v>
      </c>
      <c r="I22" s="15">
        <f>J22+K22+L22+M22+N22</f>
        <v>9046997.9699999988</v>
      </c>
      <c r="J22" s="15">
        <f>J23+J25+J27+J29+J31</f>
        <v>9046997.9699999988</v>
      </c>
      <c r="K22" s="15">
        <f>K23+K25</f>
        <v>0</v>
      </c>
      <c r="L22" s="15">
        <f>L23+L25</f>
        <v>0</v>
      </c>
      <c r="M22" s="15">
        <f>M23+M25</f>
        <v>0</v>
      </c>
      <c r="N22" s="15">
        <f>N23+N25</f>
        <v>0</v>
      </c>
    </row>
    <row r="23" spans="1:14" ht="63" x14ac:dyDescent="0.2">
      <c r="A23" s="16" t="s">
        <v>42</v>
      </c>
      <c r="B23" s="13" t="s">
        <v>85</v>
      </c>
      <c r="C23" s="17" t="s">
        <v>13</v>
      </c>
      <c r="D23" s="13" t="s">
        <v>12</v>
      </c>
      <c r="E23" s="13" t="s">
        <v>12</v>
      </c>
      <c r="F23" s="17" t="s">
        <v>14</v>
      </c>
      <c r="G23" s="17" t="s">
        <v>15</v>
      </c>
      <c r="H23" s="17">
        <v>458314535</v>
      </c>
      <c r="I23" s="17">
        <f>J23+K23+L23+M23+N23</f>
        <v>2000000</v>
      </c>
      <c r="J23" s="17">
        <v>2000000</v>
      </c>
      <c r="K23" s="17"/>
      <c r="L23" s="17"/>
      <c r="M23" s="17"/>
      <c r="N23" s="17"/>
    </row>
    <row r="24" spans="1:14" ht="63" x14ac:dyDescent="0.2">
      <c r="A24" s="13" t="s">
        <v>12</v>
      </c>
      <c r="B24" s="13" t="s">
        <v>12</v>
      </c>
      <c r="C24" s="13" t="s">
        <v>12</v>
      </c>
      <c r="D24" s="4" t="s">
        <v>55</v>
      </c>
      <c r="E24" s="4" t="s">
        <v>56</v>
      </c>
      <c r="F24" s="17" t="s">
        <v>14</v>
      </c>
      <c r="G24" s="13" t="s">
        <v>12</v>
      </c>
      <c r="H24" s="13" t="s">
        <v>12</v>
      </c>
      <c r="I24" s="17">
        <f t="shared" ref="I24:N24" si="0">I23</f>
        <v>2000000</v>
      </c>
      <c r="J24" s="17">
        <f t="shared" si="0"/>
        <v>2000000</v>
      </c>
      <c r="K24" s="17">
        <f t="shared" si="0"/>
        <v>0</v>
      </c>
      <c r="L24" s="17">
        <f t="shared" si="0"/>
        <v>0</v>
      </c>
      <c r="M24" s="17">
        <f t="shared" si="0"/>
        <v>0</v>
      </c>
      <c r="N24" s="17">
        <f t="shared" si="0"/>
        <v>0</v>
      </c>
    </row>
    <row r="25" spans="1:14" ht="31.5" x14ac:dyDescent="0.2">
      <c r="A25" s="16" t="s">
        <v>43</v>
      </c>
      <c r="B25" s="17" t="s">
        <v>16</v>
      </c>
      <c r="C25" s="17" t="s">
        <v>38</v>
      </c>
      <c r="D25" s="13" t="s">
        <v>12</v>
      </c>
      <c r="E25" s="13" t="s">
        <v>12</v>
      </c>
      <c r="F25" s="17" t="s">
        <v>14</v>
      </c>
      <c r="G25" s="17" t="s">
        <v>17</v>
      </c>
      <c r="H25" s="17">
        <v>20042496</v>
      </c>
      <c r="I25" s="17">
        <f t="shared" ref="I25:I54" si="1">J25+K25+L25+M25+N25</f>
        <v>3000000</v>
      </c>
      <c r="J25" s="17">
        <f>1000000+2000000</f>
        <v>3000000</v>
      </c>
      <c r="K25" s="17"/>
      <c r="L25" s="17"/>
      <c r="M25" s="17"/>
      <c r="N25" s="17"/>
    </row>
    <row r="26" spans="1:14" ht="63" x14ac:dyDescent="0.2">
      <c r="A26" s="13" t="s">
        <v>12</v>
      </c>
      <c r="B26" s="13" t="s">
        <v>12</v>
      </c>
      <c r="C26" s="13" t="s">
        <v>12</v>
      </c>
      <c r="D26" s="18" t="s">
        <v>57</v>
      </c>
      <c r="E26" s="13" t="s">
        <v>58</v>
      </c>
      <c r="F26" s="17" t="s">
        <v>14</v>
      </c>
      <c r="G26" s="13" t="s">
        <v>12</v>
      </c>
      <c r="H26" s="13" t="s">
        <v>12</v>
      </c>
      <c r="I26" s="17">
        <f>I25</f>
        <v>3000000</v>
      </c>
      <c r="J26" s="17">
        <f t="shared" ref="J26:M26" si="2">J25</f>
        <v>3000000</v>
      </c>
      <c r="K26" s="17">
        <f t="shared" si="2"/>
        <v>0</v>
      </c>
      <c r="L26" s="17">
        <f t="shared" si="2"/>
        <v>0</v>
      </c>
      <c r="M26" s="17">
        <f t="shared" si="2"/>
        <v>0</v>
      </c>
      <c r="N26" s="17">
        <v>0</v>
      </c>
    </row>
    <row r="27" spans="1:14" ht="126" x14ac:dyDescent="0.2">
      <c r="A27" s="16" t="s">
        <v>75</v>
      </c>
      <c r="B27" s="13" t="s">
        <v>86</v>
      </c>
      <c r="C27" s="13" t="s">
        <v>87</v>
      </c>
      <c r="D27" s="13" t="s">
        <v>12</v>
      </c>
      <c r="E27" s="13" t="s">
        <v>12</v>
      </c>
      <c r="F27" s="17" t="s">
        <v>14</v>
      </c>
      <c r="G27" s="13">
        <v>2026</v>
      </c>
      <c r="H27" s="26">
        <v>1524463.61</v>
      </c>
      <c r="I27" s="17">
        <f>I28</f>
        <v>273630.68999999994</v>
      </c>
      <c r="J27" s="17">
        <f>J28</f>
        <v>273630.68999999994</v>
      </c>
      <c r="K27" s="17">
        <v>0</v>
      </c>
      <c r="L27" s="17">
        <v>0</v>
      </c>
      <c r="M27" s="17">
        <v>0</v>
      </c>
      <c r="N27" s="17">
        <v>0</v>
      </c>
    </row>
    <row r="28" spans="1:14" ht="47.25" x14ac:dyDescent="0.2">
      <c r="A28" s="13" t="s">
        <v>12</v>
      </c>
      <c r="B28" s="13" t="s">
        <v>12</v>
      </c>
      <c r="C28" s="13" t="s">
        <v>12</v>
      </c>
      <c r="D28" s="18" t="s">
        <v>77</v>
      </c>
      <c r="E28" s="25" t="s">
        <v>76</v>
      </c>
      <c r="F28" s="17" t="s">
        <v>14</v>
      </c>
      <c r="G28" s="13" t="s">
        <v>12</v>
      </c>
      <c r="H28" s="13" t="s">
        <v>12</v>
      </c>
      <c r="I28" s="17">
        <f>J28</f>
        <v>273630.68999999994</v>
      </c>
      <c r="J28" s="17">
        <f>760068.82-486438.13</f>
        <v>273630.68999999994</v>
      </c>
      <c r="K28" s="17"/>
      <c r="L28" s="17"/>
      <c r="M28" s="17"/>
      <c r="N28" s="17"/>
    </row>
    <row r="29" spans="1:14" ht="126" x14ac:dyDescent="0.2">
      <c r="A29" s="16" t="s">
        <v>94</v>
      </c>
      <c r="B29" s="13" t="s">
        <v>93</v>
      </c>
      <c r="C29" s="13" t="s">
        <v>95</v>
      </c>
      <c r="D29" s="13" t="s">
        <v>12</v>
      </c>
      <c r="E29" s="13" t="s">
        <v>12</v>
      </c>
      <c r="F29" s="17" t="s">
        <v>14</v>
      </c>
      <c r="G29" s="13">
        <v>2026</v>
      </c>
      <c r="H29" s="26">
        <v>3220285</v>
      </c>
      <c r="I29" s="17">
        <f>I30</f>
        <v>2374203.2799999998</v>
      </c>
      <c r="J29" s="17">
        <f>J30</f>
        <v>2374203.2799999998</v>
      </c>
      <c r="K29" s="17">
        <v>0</v>
      </c>
      <c r="L29" s="17">
        <v>0</v>
      </c>
      <c r="M29" s="17">
        <v>0</v>
      </c>
      <c r="N29" s="17">
        <v>0</v>
      </c>
    </row>
    <row r="30" spans="1:14" ht="47.25" x14ac:dyDescent="0.2">
      <c r="A30" s="13" t="s">
        <v>12</v>
      </c>
      <c r="B30" s="13" t="s">
        <v>12</v>
      </c>
      <c r="C30" s="13" t="s">
        <v>12</v>
      </c>
      <c r="D30" s="18" t="s">
        <v>77</v>
      </c>
      <c r="E30" s="25" t="s">
        <v>76</v>
      </c>
      <c r="F30" s="17" t="s">
        <v>14</v>
      </c>
      <c r="G30" s="13" t="s">
        <v>12</v>
      </c>
      <c r="H30" s="13" t="s">
        <v>12</v>
      </c>
      <c r="I30" s="17">
        <f>J30</f>
        <v>2374203.2799999998</v>
      </c>
      <c r="J30" s="17">
        <v>2374203.2799999998</v>
      </c>
      <c r="K30" s="17"/>
      <c r="L30" s="17"/>
      <c r="M30" s="17"/>
      <c r="N30" s="17"/>
    </row>
    <row r="31" spans="1:14" ht="31.5" x14ac:dyDescent="0.2">
      <c r="A31" s="16" t="s">
        <v>96</v>
      </c>
      <c r="B31" s="13" t="s">
        <v>97</v>
      </c>
      <c r="C31" s="13" t="s">
        <v>98</v>
      </c>
      <c r="D31" s="13" t="s">
        <v>12</v>
      </c>
      <c r="E31" s="13" t="s">
        <v>12</v>
      </c>
      <c r="F31" s="17" t="s">
        <v>14</v>
      </c>
      <c r="G31" s="13">
        <v>2026</v>
      </c>
      <c r="H31" s="13">
        <v>25428770</v>
      </c>
      <c r="I31" s="17">
        <f>J31</f>
        <v>1399164</v>
      </c>
      <c r="J31" s="17">
        <v>1399164</v>
      </c>
      <c r="K31" s="17"/>
      <c r="L31" s="17"/>
      <c r="M31" s="17"/>
      <c r="N31" s="17"/>
    </row>
    <row r="32" spans="1:14" ht="63" x14ac:dyDescent="0.2">
      <c r="A32" s="13" t="s">
        <v>12</v>
      </c>
      <c r="B32" s="13" t="s">
        <v>12</v>
      </c>
      <c r="C32" s="13" t="s">
        <v>12</v>
      </c>
      <c r="D32" s="4" t="s">
        <v>55</v>
      </c>
      <c r="E32" s="4" t="s">
        <v>56</v>
      </c>
      <c r="F32" s="17" t="s">
        <v>14</v>
      </c>
      <c r="G32" s="13" t="s">
        <v>12</v>
      </c>
      <c r="H32" s="13" t="s">
        <v>12</v>
      </c>
      <c r="I32" s="17">
        <f>J32</f>
        <v>1399164</v>
      </c>
      <c r="J32" s="17">
        <v>1399164</v>
      </c>
      <c r="K32" s="17"/>
      <c r="L32" s="17"/>
      <c r="M32" s="17"/>
      <c r="N32" s="17"/>
    </row>
    <row r="33" spans="1:14" ht="31.5" x14ac:dyDescent="0.2">
      <c r="A33" s="13">
        <v>2</v>
      </c>
      <c r="B33" s="14" t="s">
        <v>18</v>
      </c>
      <c r="C33" s="13" t="s">
        <v>12</v>
      </c>
      <c r="D33" s="13" t="s">
        <v>12</v>
      </c>
      <c r="E33" s="14" t="s">
        <v>12</v>
      </c>
      <c r="F33" s="15" t="s">
        <v>14</v>
      </c>
      <c r="G33" s="14" t="s">
        <v>12</v>
      </c>
      <c r="H33" s="14" t="s">
        <v>12</v>
      </c>
      <c r="I33" s="15">
        <f>I34</f>
        <v>14048000</v>
      </c>
      <c r="J33" s="15">
        <f>J34</f>
        <v>2048000</v>
      </c>
      <c r="K33" s="15">
        <f t="shared" ref="K33:N33" si="3">K34</f>
        <v>0</v>
      </c>
      <c r="L33" s="15">
        <f t="shared" si="3"/>
        <v>0</v>
      </c>
      <c r="M33" s="15">
        <f t="shared" si="3"/>
        <v>12000000</v>
      </c>
      <c r="N33" s="15">
        <f t="shared" si="3"/>
        <v>0</v>
      </c>
    </row>
    <row r="34" spans="1:14" ht="47.25" x14ac:dyDescent="0.2">
      <c r="A34" s="16" t="s">
        <v>49</v>
      </c>
      <c r="B34" s="17" t="s">
        <v>19</v>
      </c>
      <c r="C34" s="17" t="s">
        <v>20</v>
      </c>
      <c r="D34" s="13" t="s">
        <v>12</v>
      </c>
      <c r="E34" s="13" t="s">
        <v>12</v>
      </c>
      <c r="F34" s="17" t="s">
        <v>14</v>
      </c>
      <c r="G34" s="17">
        <v>2026</v>
      </c>
      <c r="H34" s="17">
        <v>28548118</v>
      </c>
      <c r="I34" s="17">
        <f t="shared" si="1"/>
        <v>14048000</v>
      </c>
      <c r="J34" s="17">
        <v>2048000</v>
      </c>
      <c r="K34" s="17"/>
      <c r="L34" s="17"/>
      <c r="M34" s="17">
        <v>12000000</v>
      </c>
      <c r="N34" s="17"/>
    </row>
    <row r="35" spans="1:14" ht="63" x14ac:dyDescent="0.2">
      <c r="A35" s="13" t="s">
        <v>12</v>
      </c>
      <c r="B35" s="13" t="s">
        <v>12</v>
      </c>
      <c r="C35" s="13" t="s">
        <v>12</v>
      </c>
      <c r="D35" s="18" t="s">
        <v>57</v>
      </c>
      <c r="E35" s="13" t="s">
        <v>58</v>
      </c>
      <c r="F35" s="17" t="s">
        <v>14</v>
      </c>
      <c r="G35" s="13" t="s">
        <v>12</v>
      </c>
      <c r="H35" s="13" t="s">
        <v>12</v>
      </c>
      <c r="I35" s="17">
        <f>I34</f>
        <v>14048000</v>
      </c>
      <c r="J35" s="17">
        <f>J34</f>
        <v>2048000</v>
      </c>
      <c r="K35" s="17">
        <f t="shared" ref="K35:N35" si="4">K34</f>
        <v>0</v>
      </c>
      <c r="L35" s="17">
        <f t="shared" si="4"/>
        <v>0</v>
      </c>
      <c r="M35" s="17">
        <f t="shared" si="4"/>
        <v>12000000</v>
      </c>
      <c r="N35" s="17">
        <f t="shared" si="4"/>
        <v>0</v>
      </c>
    </row>
    <row r="36" spans="1:14" ht="31.5" x14ac:dyDescent="0.2">
      <c r="A36" s="14">
        <v>3</v>
      </c>
      <c r="B36" s="14" t="s">
        <v>21</v>
      </c>
      <c r="C36" s="13" t="s">
        <v>12</v>
      </c>
      <c r="D36" s="14" t="s">
        <v>12</v>
      </c>
      <c r="E36" s="14" t="s">
        <v>12</v>
      </c>
      <c r="F36" s="15" t="s">
        <v>14</v>
      </c>
      <c r="G36" s="14" t="s">
        <v>12</v>
      </c>
      <c r="H36" s="14" t="s">
        <v>12</v>
      </c>
      <c r="I36" s="15">
        <f>I37</f>
        <v>5077000</v>
      </c>
      <c r="J36" s="15">
        <f>J37</f>
        <v>5077000</v>
      </c>
      <c r="K36" s="15"/>
      <c r="L36" s="15"/>
      <c r="M36" s="15"/>
      <c r="N36" s="15"/>
    </row>
    <row r="37" spans="1:14" ht="47.25" x14ac:dyDescent="0.2">
      <c r="A37" s="16" t="s">
        <v>50</v>
      </c>
      <c r="B37" s="13" t="s">
        <v>88</v>
      </c>
      <c r="C37" s="13" t="s">
        <v>22</v>
      </c>
      <c r="D37" s="13" t="s">
        <v>12</v>
      </c>
      <c r="E37" s="13" t="s">
        <v>12</v>
      </c>
      <c r="F37" s="17" t="s">
        <v>14</v>
      </c>
      <c r="G37" s="13" t="s">
        <v>47</v>
      </c>
      <c r="H37" s="13">
        <v>36722477</v>
      </c>
      <c r="I37" s="17">
        <f t="shared" si="1"/>
        <v>5077000</v>
      </c>
      <c r="J37" s="17">
        <f>1577000+3500000</f>
        <v>5077000</v>
      </c>
      <c r="K37" s="17"/>
      <c r="L37" s="17"/>
      <c r="M37" s="17"/>
      <c r="N37" s="17"/>
    </row>
    <row r="38" spans="1:14" ht="63" x14ac:dyDescent="0.2">
      <c r="A38" s="13" t="s">
        <v>12</v>
      </c>
      <c r="B38" s="13" t="s">
        <v>12</v>
      </c>
      <c r="C38" s="13" t="s">
        <v>12</v>
      </c>
      <c r="D38" s="18" t="s">
        <v>59</v>
      </c>
      <c r="E38" s="13" t="s">
        <v>60</v>
      </c>
      <c r="F38" s="17" t="s">
        <v>14</v>
      </c>
      <c r="G38" s="13" t="s">
        <v>12</v>
      </c>
      <c r="H38" s="13" t="s">
        <v>12</v>
      </c>
      <c r="I38" s="17">
        <f>I37</f>
        <v>5077000</v>
      </c>
      <c r="J38" s="17">
        <f>J37</f>
        <v>5077000</v>
      </c>
      <c r="K38" s="17"/>
      <c r="L38" s="17"/>
      <c r="M38" s="17"/>
      <c r="N38" s="17"/>
    </row>
    <row r="39" spans="1:14" ht="47.25" x14ac:dyDescent="0.2">
      <c r="A39" s="14">
        <v>4</v>
      </c>
      <c r="B39" s="14" t="s">
        <v>23</v>
      </c>
      <c r="C39" s="13" t="s">
        <v>12</v>
      </c>
      <c r="D39" s="14" t="s">
        <v>12</v>
      </c>
      <c r="E39" s="14" t="s">
        <v>12</v>
      </c>
      <c r="F39" s="15" t="s">
        <v>26</v>
      </c>
      <c r="G39" s="14" t="s">
        <v>12</v>
      </c>
      <c r="H39" s="14" t="s">
        <v>12</v>
      </c>
      <c r="I39" s="15">
        <f>I40</f>
        <v>100000</v>
      </c>
      <c r="J39" s="15">
        <f>J40</f>
        <v>100000</v>
      </c>
      <c r="K39" s="15"/>
      <c r="L39" s="15"/>
      <c r="M39" s="15"/>
      <c r="N39" s="15"/>
    </row>
    <row r="40" spans="1:14" ht="78.75" x14ac:dyDescent="0.2">
      <c r="A40" s="16" t="s">
        <v>51</v>
      </c>
      <c r="B40" s="17" t="s">
        <v>24</v>
      </c>
      <c r="C40" s="17" t="s">
        <v>25</v>
      </c>
      <c r="D40" s="13" t="s">
        <v>12</v>
      </c>
      <c r="E40" s="13" t="s">
        <v>12</v>
      </c>
      <c r="F40" s="17" t="s">
        <v>26</v>
      </c>
      <c r="G40" s="17" t="s">
        <v>15</v>
      </c>
      <c r="H40" s="17">
        <v>14325569</v>
      </c>
      <c r="I40" s="17">
        <f t="shared" si="1"/>
        <v>100000</v>
      </c>
      <c r="J40" s="17">
        <v>100000</v>
      </c>
      <c r="K40" s="17"/>
      <c r="L40" s="17"/>
      <c r="M40" s="17"/>
      <c r="N40" s="17"/>
    </row>
    <row r="41" spans="1:14" ht="47.25" x14ac:dyDescent="0.2">
      <c r="A41" s="13" t="s">
        <v>12</v>
      </c>
      <c r="B41" s="13" t="s">
        <v>12</v>
      </c>
      <c r="C41" s="13" t="s">
        <v>12</v>
      </c>
      <c r="D41" s="18" t="s">
        <v>61</v>
      </c>
      <c r="E41" s="13" t="s">
        <v>62</v>
      </c>
      <c r="F41" s="17" t="s">
        <v>26</v>
      </c>
      <c r="G41" s="13" t="s">
        <v>12</v>
      </c>
      <c r="H41" s="13" t="s">
        <v>12</v>
      </c>
      <c r="I41" s="17">
        <f>I40</f>
        <v>100000</v>
      </c>
      <c r="J41" s="17">
        <f>J40</f>
        <v>100000</v>
      </c>
      <c r="K41" s="17"/>
      <c r="L41" s="17"/>
      <c r="M41" s="17"/>
      <c r="N41" s="17"/>
    </row>
    <row r="42" spans="1:14" ht="31.5" x14ac:dyDescent="0.2">
      <c r="A42" s="14">
        <v>5</v>
      </c>
      <c r="B42" s="14" t="s">
        <v>27</v>
      </c>
      <c r="C42" s="13"/>
      <c r="D42" s="14" t="s">
        <v>12</v>
      </c>
      <c r="E42" s="14" t="s">
        <v>12</v>
      </c>
      <c r="F42" s="13" t="s">
        <v>29</v>
      </c>
      <c r="G42" s="13" t="s">
        <v>12</v>
      </c>
      <c r="H42" s="13" t="s">
        <v>12</v>
      </c>
      <c r="I42" s="15">
        <f>I43+I51+I54+I45+I47+I49</f>
        <v>47109589.399999999</v>
      </c>
      <c r="J42" s="15">
        <f t="shared" ref="J42:N42" si="5">J43+J51+J54+J45+J47+J49</f>
        <v>12762789.4</v>
      </c>
      <c r="K42" s="15">
        <f t="shared" si="5"/>
        <v>12666800</v>
      </c>
      <c r="L42" s="15">
        <f>L43+L51+L54+L45+L47+L49</f>
        <v>7680000</v>
      </c>
      <c r="M42" s="15">
        <f t="shared" si="5"/>
        <v>14000000</v>
      </c>
      <c r="N42" s="15">
        <f t="shared" si="5"/>
        <v>0</v>
      </c>
    </row>
    <row r="43" spans="1:14" ht="94.5" x14ac:dyDescent="0.2">
      <c r="A43" s="16" t="s">
        <v>52</v>
      </c>
      <c r="B43" s="17" t="s">
        <v>28</v>
      </c>
      <c r="C43" s="17" t="s">
        <v>48</v>
      </c>
      <c r="D43" s="13" t="s">
        <v>12</v>
      </c>
      <c r="E43" s="13" t="s">
        <v>12</v>
      </c>
      <c r="F43" s="13" t="s">
        <v>29</v>
      </c>
      <c r="G43" s="13" t="s">
        <v>17</v>
      </c>
      <c r="H43" s="13">
        <v>13152520</v>
      </c>
      <c r="I43" s="17"/>
      <c r="J43" s="17"/>
      <c r="K43" s="17"/>
      <c r="L43" s="17"/>
      <c r="M43" s="17"/>
      <c r="N43" s="17"/>
    </row>
    <row r="44" spans="1:14" ht="47.25" x14ac:dyDescent="0.2">
      <c r="A44" s="13" t="s">
        <v>12</v>
      </c>
      <c r="B44" s="13" t="s">
        <v>12</v>
      </c>
      <c r="C44" s="13" t="s">
        <v>12</v>
      </c>
      <c r="D44" s="18" t="s">
        <v>64</v>
      </c>
      <c r="E44" s="13" t="s">
        <v>63</v>
      </c>
      <c r="F44" s="13" t="s">
        <v>29</v>
      </c>
      <c r="G44" s="13" t="s">
        <v>12</v>
      </c>
      <c r="H44" s="13" t="s">
        <v>12</v>
      </c>
      <c r="I44" s="17"/>
      <c r="J44" s="17"/>
      <c r="K44" s="17"/>
      <c r="L44" s="17"/>
      <c r="M44" s="17"/>
      <c r="N44" s="17"/>
    </row>
    <row r="45" spans="1:14" ht="78.75" x14ac:dyDescent="0.2">
      <c r="A45" s="16" t="s">
        <v>52</v>
      </c>
      <c r="B45" s="13" t="s">
        <v>89</v>
      </c>
      <c r="C45" s="17" t="s">
        <v>83</v>
      </c>
      <c r="D45" s="13" t="s">
        <v>12</v>
      </c>
      <c r="E45" s="13" t="s">
        <v>12</v>
      </c>
      <c r="F45" s="13" t="s">
        <v>29</v>
      </c>
      <c r="G45" s="13" t="s">
        <v>17</v>
      </c>
      <c r="H45" s="13">
        <v>18746739</v>
      </c>
      <c r="I45" s="17">
        <f>I46</f>
        <v>12803657.65</v>
      </c>
      <c r="J45" s="17">
        <f>J46</f>
        <v>5123657.6500000004</v>
      </c>
      <c r="K45" s="17"/>
      <c r="L45" s="17">
        <f>L46</f>
        <v>7680000</v>
      </c>
      <c r="M45" s="17"/>
      <c r="N45" s="17"/>
    </row>
    <row r="46" spans="1:14" ht="47.25" x14ac:dyDescent="0.2">
      <c r="A46" s="13" t="s">
        <v>12</v>
      </c>
      <c r="B46" s="13" t="s">
        <v>12</v>
      </c>
      <c r="C46" s="13" t="s">
        <v>12</v>
      </c>
      <c r="D46" s="18" t="s">
        <v>64</v>
      </c>
      <c r="E46" s="13" t="s">
        <v>63</v>
      </c>
      <c r="F46" s="13" t="s">
        <v>29</v>
      </c>
      <c r="G46" s="13" t="s">
        <v>12</v>
      </c>
      <c r="H46" s="13" t="s">
        <v>12</v>
      </c>
      <c r="I46" s="17">
        <f>J46+L46</f>
        <v>12803657.65</v>
      </c>
      <c r="J46" s="17">
        <f>5000000+50000+73657.65</f>
        <v>5123657.6500000004</v>
      </c>
      <c r="K46" s="17"/>
      <c r="L46" s="17">
        <f>4000000+3680000</f>
        <v>7680000</v>
      </c>
      <c r="M46" s="17"/>
      <c r="N46" s="17"/>
    </row>
    <row r="47" spans="1:14" ht="78.75" x14ac:dyDescent="0.2">
      <c r="A47" s="16" t="s">
        <v>53</v>
      </c>
      <c r="B47" s="13" t="s">
        <v>80</v>
      </c>
      <c r="C47" s="17" t="s">
        <v>82</v>
      </c>
      <c r="D47" s="13" t="s">
        <v>12</v>
      </c>
      <c r="E47" s="13" t="s">
        <v>12</v>
      </c>
      <c r="F47" s="13" t="s">
        <v>29</v>
      </c>
      <c r="G47" s="13">
        <v>2026</v>
      </c>
      <c r="H47" s="13">
        <v>3055349</v>
      </c>
      <c r="I47" s="17">
        <f>I48</f>
        <v>111986.59</v>
      </c>
      <c r="J47" s="17">
        <f>J48</f>
        <v>111986.59</v>
      </c>
      <c r="K47" s="17"/>
      <c r="L47" s="17"/>
      <c r="M47" s="17"/>
      <c r="N47" s="17"/>
    </row>
    <row r="48" spans="1:14" ht="47.25" x14ac:dyDescent="0.2">
      <c r="A48" s="13" t="s">
        <v>12</v>
      </c>
      <c r="B48" s="13" t="s">
        <v>12</v>
      </c>
      <c r="C48" s="13" t="s">
        <v>12</v>
      </c>
      <c r="D48" s="18" t="s">
        <v>64</v>
      </c>
      <c r="E48" s="13" t="s">
        <v>63</v>
      </c>
      <c r="F48" s="13" t="s">
        <v>29</v>
      </c>
      <c r="G48" s="13" t="s">
        <v>12</v>
      </c>
      <c r="H48" s="13" t="s">
        <v>12</v>
      </c>
      <c r="I48" s="17">
        <f>J48</f>
        <v>111986.59</v>
      </c>
      <c r="J48" s="17">
        <f>185644.24-73657.65</f>
        <v>111986.59</v>
      </c>
      <c r="K48" s="17"/>
      <c r="L48" s="17"/>
      <c r="M48" s="17"/>
      <c r="N48" s="17"/>
    </row>
    <row r="49" spans="1:14" ht="110.25" x14ac:dyDescent="0.2">
      <c r="A49" s="16" t="s">
        <v>54</v>
      </c>
      <c r="B49" s="13" t="s">
        <v>102</v>
      </c>
      <c r="C49" s="17" t="s">
        <v>81</v>
      </c>
      <c r="D49" s="13" t="s">
        <v>12</v>
      </c>
      <c r="E49" s="13" t="s">
        <v>12</v>
      </c>
      <c r="F49" s="13" t="s">
        <v>29</v>
      </c>
      <c r="G49" s="13">
        <v>2026</v>
      </c>
      <c r="H49" s="13">
        <v>33428501</v>
      </c>
      <c r="I49" s="17">
        <f>J49+M49</f>
        <v>19616034.16</v>
      </c>
      <c r="J49" s="17">
        <f>J50</f>
        <v>5616034.1600000001</v>
      </c>
      <c r="K49" s="17"/>
      <c r="L49" s="17"/>
      <c r="M49" s="17">
        <v>14000000</v>
      </c>
      <c r="N49" s="17"/>
    </row>
    <row r="50" spans="1:14" ht="47.25" x14ac:dyDescent="0.2">
      <c r="A50" s="13" t="s">
        <v>12</v>
      </c>
      <c r="B50" s="13" t="s">
        <v>12</v>
      </c>
      <c r="C50" s="13" t="s">
        <v>12</v>
      </c>
      <c r="D50" s="18" t="s">
        <v>64</v>
      </c>
      <c r="E50" s="13" t="s">
        <v>63</v>
      </c>
      <c r="F50" s="13" t="s">
        <v>29</v>
      </c>
      <c r="G50" s="13" t="s">
        <v>12</v>
      </c>
      <c r="H50" s="13" t="s">
        <v>12</v>
      </c>
      <c r="I50" s="17">
        <f>J50</f>
        <v>5616034.1600000001</v>
      </c>
      <c r="J50" s="17">
        <f>4291034.16+1325000</f>
        <v>5616034.1600000001</v>
      </c>
      <c r="K50" s="17"/>
      <c r="L50" s="17"/>
      <c r="M50" s="17"/>
      <c r="N50" s="17"/>
    </row>
    <row r="51" spans="1:14" ht="47.25" x14ac:dyDescent="0.2">
      <c r="A51" s="16" t="s">
        <v>78</v>
      </c>
      <c r="B51" s="19" t="s">
        <v>84</v>
      </c>
      <c r="C51" s="20" t="s">
        <v>90</v>
      </c>
      <c r="D51" s="13" t="s">
        <v>12</v>
      </c>
      <c r="E51" s="13" t="s">
        <v>12</v>
      </c>
      <c r="F51" s="13" t="s">
        <v>29</v>
      </c>
      <c r="G51" s="13">
        <v>2026</v>
      </c>
      <c r="H51" s="17">
        <v>13906335</v>
      </c>
      <c r="I51" s="17">
        <f>I52+I53</f>
        <v>14277911</v>
      </c>
      <c r="J51" s="17">
        <f>J52+J53</f>
        <v>1611111</v>
      </c>
      <c r="K51" s="17">
        <f>K52+K53</f>
        <v>12666800</v>
      </c>
      <c r="L51" s="17"/>
      <c r="M51" s="17"/>
      <c r="N51" s="17"/>
    </row>
    <row r="52" spans="1:14" ht="78.75" x14ac:dyDescent="0.2">
      <c r="A52" s="13" t="s">
        <v>12</v>
      </c>
      <c r="B52" s="13" t="s">
        <v>12</v>
      </c>
      <c r="C52" s="13" t="s">
        <v>12</v>
      </c>
      <c r="D52" s="18" t="s">
        <v>70</v>
      </c>
      <c r="E52" s="13" t="s">
        <v>72</v>
      </c>
      <c r="F52" s="13" t="s">
        <v>29</v>
      </c>
      <c r="G52" s="13" t="s">
        <v>12</v>
      </c>
      <c r="H52" s="13" t="s">
        <v>12</v>
      </c>
      <c r="I52" s="17">
        <f>J52</f>
        <v>1611111</v>
      </c>
      <c r="J52" s="17">
        <f>500000+1111111</f>
        <v>1611111</v>
      </c>
      <c r="K52" s="17"/>
      <c r="L52" s="17"/>
      <c r="M52" s="17"/>
      <c r="N52" s="17"/>
    </row>
    <row r="53" spans="1:14" ht="78.75" x14ac:dyDescent="0.2">
      <c r="A53" s="13" t="s">
        <v>12</v>
      </c>
      <c r="B53" s="13" t="s">
        <v>12</v>
      </c>
      <c r="C53" s="13" t="s">
        <v>12</v>
      </c>
      <c r="D53" s="18" t="s">
        <v>69</v>
      </c>
      <c r="E53" s="13" t="s">
        <v>73</v>
      </c>
      <c r="F53" s="13" t="s">
        <v>29</v>
      </c>
      <c r="G53" s="13" t="s">
        <v>12</v>
      </c>
      <c r="H53" s="13" t="s">
        <v>12</v>
      </c>
      <c r="I53" s="17">
        <f>2515700+151100+10000000</f>
        <v>12666800</v>
      </c>
      <c r="J53" s="17">
        <v>0</v>
      </c>
      <c r="K53" s="17">
        <f>2515700+151100+10000000</f>
        <v>12666800</v>
      </c>
      <c r="L53" s="17"/>
      <c r="M53" s="17"/>
      <c r="N53" s="17"/>
    </row>
    <row r="54" spans="1:14" ht="31.5" x14ac:dyDescent="0.25">
      <c r="A54" s="16" t="s">
        <v>79</v>
      </c>
      <c r="B54" s="13" t="s">
        <v>91</v>
      </c>
      <c r="C54" s="24" t="s">
        <v>65</v>
      </c>
      <c r="D54" s="13" t="s">
        <v>12</v>
      </c>
      <c r="E54" s="13" t="s">
        <v>12</v>
      </c>
      <c r="F54" s="13" t="s">
        <v>29</v>
      </c>
      <c r="G54" s="13" t="s">
        <v>15</v>
      </c>
      <c r="H54" s="13">
        <v>10500000</v>
      </c>
      <c r="I54" s="17">
        <f t="shared" si="1"/>
        <v>300000</v>
      </c>
      <c r="J54" s="17">
        <v>300000</v>
      </c>
      <c r="K54" s="17"/>
      <c r="L54" s="17"/>
      <c r="M54" s="17"/>
      <c r="N54" s="17"/>
    </row>
    <row r="55" spans="1:14" ht="47.25" x14ac:dyDescent="0.2">
      <c r="A55" s="13" t="s">
        <v>12</v>
      </c>
      <c r="B55" s="13" t="s">
        <v>12</v>
      </c>
      <c r="C55" s="13" t="s">
        <v>12</v>
      </c>
      <c r="D55" s="18" t="s">
        <v>71</v>
      </c>
      <c r="E55" s="13" t="s">
        <v>74</v>
      </c>
      <c r="F55" s="13" t="s">
        <v>29</v>
      </c>
      <c r="G55" s="13" t="s">
        <v>12</v>
      </c>
      <c r="H55" s="13" t="s">
        <v>12</v>
      </c>
      <c r="I55" s="17">
        <f>I54</f>
        <v>300000</v>
      </c>
      <c r="J55" s="17">
        <f>J54</f>
        <v>300000</v>
      </c>
      <c r="K55" s="17"/>
      <c r="L55" s="17"/>
      <c r="M55" s="17"/>
      <c r="N55" s="17"/>
    </row>
    <row r="56" spans="1:14" ht="15.75" x14ac:dyDescent="0.2">
      <c r="A56" s="13" t="s">
        <v>12</v>
      </c>
      <c r="B56" s="13" t="s">
        <v>12</v>
      </c>
      <c r="C56" s="13" t="s">
        <v>12</v>
      </c>
      <c r="D56" s="13" t="s">
        <v>12</v>
      </c>
      <c r="E56" s="13" t="s">
        <v>12</v>
      </c>
      <c r="F56" s="13" t="s">
        <v>12</v>
      </c>
      <c r="G56" s="13" t="s">
        <v>12</v>
      </c>
      <c r="H56" s="14" t="s">
        <v>0</v>
      </c>
      <c r="I56" s="15">
        <f>I22+I33+I36+I39+I42</f>
        <v>75381587.370000005</v>
      </c>
      <c r="J56" s="15">
        <f t="shared" ref="J56:N56" si="6">J22+J33+J36+J39+J42</f>
        <v>29034787.369999997</v>
      </c>
      <c r="K56" s="15">
        <f t="shared" si="6"/>
        <v>12666800</v>
      </c>
      <c r="L56" s="15">
        <f t="shared" si="6"/>
        <v>7680000</v>
      </c>
      <c r="M56" s="15">
        <f t="shared" si="6"/>
        <v>26000000</v>
      </c>
      <c r="N56" s="15">
        <f t="shared" si="6"/>
        <v>0</v>
      </c>
    </row>
    <row r="57" spans="1:14" ht="15.75" x14ac:dyDescent="0.25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75" x14ac:dyDescent="0.25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5.75" x14ac:dyDescent="0.25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5.75" x14ac:dyDescent="0.25">
      <c r="A60" s="7"/>
      <c r="B60" s="21" t="s">
        <v>39</v>
      </c>
      <c r="C60" s="2"/>
      <c r="D60" s="2"/>
      <c r="E60" s="2"/>
      <c r="F60" s="2"/>
      <c r="G60" s="2"/>
      <c r="H60" s="2"/>
      <c r="I60" s="21" t="s">
        <v>40</v>
      </c>
      <c r="J60" s="2"/>
      <c r="K60" s="2"/>
      <c r="L60" s="2"/>
      <c r="M60" s="2"/>
      <c r="N60" s="2"/>
    </row>
    <row r="61" spans="1:14" ht="15.75" x14ac:dyDescent="0.2">
      <c r="A61" s="1"/>
    </row>
  </sheetData>
  <mergeCells count="18">
    <mergeCell ref="E12:G12"/>
    <mergeCell ref="A17:B17"/>
    <mergeCell ref="A16:B16"/>
    <mergeCell ref="N17:N18"/>
    <mergeCell ref="J8:N8"/>
    <mergeCell ref="A19:A20"/>
    <mergeCell ref="B19:B20"/>
    <mergeCell ref="C19:C20"/>
    <mergeCell ref="D19:D20"/>
    <mergeCell ref="E19:E20"/>
    <mergeCell ref="F19:F20"/>
    <mergeCell ref="B13:N13"/>
    <mergeCell ref="B14:M14"/>
    <mergeCell ref="C15:I15"/>
    <mergeCell ref="J19:N19"/>
    <mergeCell ref="G19:G20"/>
    <mergeCell ref="H19:H20"/>
    <mergeCell ref="I19:I20"/>
  </mergeCells>
  <pageMargins left="1.1811023622047245" right="0.39370078740157483" top="0.78740157480314965" bottom="0.78740157480314965" header="0" footer="0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6- 2026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20181214</dc:creator>
  <cp:lastModifiedBy>20230629</cp:lastModifiedBy>
  <cp:lastPrinted>2026-10-06T14:35:16Z</cp:lastPrinted>
  <dcterms:created xsi:type="dcterms:W3CDTF">2025-05-26T13:30:58Z</dcterms:created>
  <dcterms:modified xsi:type="dcterms:W3CDTF">2026-10-06T14:35:18Z</dcterms:modified>
</cp:coreProperties>
</file>