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01.01.2023 (2)" sheetId="4" r:id="rId1"/>
  </sheets>
  <definedNames>
    <definedName name="_xlnm.Print_Area" localSheetId="0">'01.01.2023 (2)'!$A$1:$R$45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4" l="1"/>
  <c r="M22" i="4" s="1"/>
  <c r="H21" i="4"/>
  <c r="G19" i="4"/>
  <c r="G20" i="4"/>
  <c r="F19" i="4"/>
  <c r="H19" i="4" s="1"/>
  <c r="K19" i="4" s="1"/>
  <c r="F20" i="4"/>
  <c r="H20" i="4" s="1"/>
  <c r="G18" i="4"/>
  <c r="F18" i="4"/>
  <c r="H18" i="4" l="1"/>
  <c r="J20" i="4"/>
  <c r="K20" i="4"/>
  <c r="K18" i="4"/>
  <c r="J18" i="4"/>
  <c r="J19" i="4"/>
  <c r="E38" i="4"/>
  <c r="P37" i="4"/>
  <c r="P38" i="4" s="1"/>
  <c r="L37" i="4"/>
  <c r="L38" i="4" s="1"/>
  <c r="I37" i="4"/>
  <c r="I38" i="4" s="1"/>
  <c r="C37" i="4"/>
  <c r="C38" i="4" s="1"/>
  <c r="Q34" i="4"/>
  <c r="R34" i="4" s="1"/>
  <c r="Q33" i="4"/>
  <c r="R33" i="4" s="1"/>
  <c r="Q32" i="4"/>
  <c r="R32" i="4" s="1"/>
  <c r="Q31" i="4"/>
  <c r="R31" i="4" s="1"/>
  <c r="Q30" i="4"/>
  <c r="R30" i="4" s="1"/>
  <c r="Q26" i="4"/>
  <c r="R26" i="4" s="1"/>
  <c r="H37" i="4" l="1"/>
  <c r="H38" i="4" s="1"/>
  <c r="M37" i="4"/>
  <c r="M38" i="4" s="1"/>
  <c r="Q21" i="4"/>
  <c r="R21" i="4" s="1"/>
  <c r="Q20" i="4"/>
  <c r="R20" i="4" s="1"/>
  <c r="Q23" i="4"/>
  <c r="R23" i="4" s="1"/>
  <c r="Q22" i="4"/>
  <c r="R22" i="4" s="1"/>
  <c r="O37" i="4"/>
  <c r="O38" i="4" s="1"/>
  <c r="Q27" i="4"/>
  <c r="R27" i="4" s="1"/>
  <c r="Q28" i="4"/>
  <c r="R28" i="4" s="1"/>
  <c r="Q29" i="4"/>
  <c r="R29" i="4" s="1"/>
  <c r="N37" i="4"/>
  <c r="N38" i="4" s="1"/>
  <c r="Q35" i="4" l="1"/>
  <c r="R35" i="4" s="1"/>
  <c r="Q24" i="4"/>
  <c r="R24" i="4" s="1"/>
  <c r="Q25" i="4"/>
  <c r="R25" i="4" s="1"/>
  <c r="Q36" i="4"/>
  <c r="R36" i="4" s="1"/>
  <c r="Q19" i="4"/>
  <c r="R19" i="4" s="1"/>
  <c r="J37" i="4"/>
  <c r="J38" i="4" s="1"/>
  <c r="Q18" i="4"/>
  <c r="R18" i="4" s="1"/>
  <c r="K37" i="4"/>
  <c r="K38" i="4" s="1"/>
  <c r="Q37" i="4" l="1"/>
  <c r="Q38" i="4" s="1"/>
  <c r="R37" i="4"/>
  <c r="R38" i="4" s="1"/>
</calcChain>
</file>

<file path=xl/sharedStrings.xml><?xml version="1.0" encoding="utf-8"?>
<sst xmlns="http://schemas.openxmlformats.org/spreadsheetml/2006/main" count="41" uniqueCount="39">
  <si>
    <t>Кількість штатних посад</t>
  </si>
  <si>
    <t>Доплата до рівня мінімальної заробітної плати</t>
  </si>
  <si>
    <t>за вислугу років</t>
  </si>
  <si>
    <t>ШТАТНИЙ РОЗПИС</t>
  </si>
  <si>
    <t>цифрами та прописом</t>
  </si>
  <si>
    <t>№ з/п</t>
  </si>
  <si>
    <t>Назва структурного підрозділу та посад</t>
  </si>
  <si>
    <t>Посадовий оклад (грн.)</t>
  </si>
  <si>
    <t>Фонд заробітної плати на місяць (грн.)</t>
  </si>
  <si>
    <t>х</t>
  </si>
  <si>
    <t>УСЬОГО</t>
  </si>
  <si>
    <t>Разом по структурному підрозділу</t>
  </si>
  <si>
    <t xml:space="preserve">стосується спеціального фонду </t>
  </si>
  <si>
    <t>      (число, місяць, рік)                        </t>
  </si>
  <si>
    <t>якщо є інші види надбавок та доплат розписати за назвами</t>
  </si>
  <si>
    <t>якщо немає надбавок та доплат колонки можна убирати</t>
  </si>
  <si>
    <t>Тарифний розряд</t>
  </si>
  <si>
    <t>Доплати (грн)</t>
  </si>
  <si>
    <t>Разом         сума  по    окладах</t>
  </si>
  <si>
    <t>за престижність</t>
  </si>
  <si>
    <t xml:space="preserve"> </t>
  </si>
  <si>
    <t>Надбавки (грн)</t>
  </si>
  <si>
    <t>Бухгалтер</t>
  </si>
  <si>
    <t>Директор</t>
  </si>
  <si>
    <t>10 % підвищення окладу Пост № 1391 від 28.12.2021 року</t>
  </si>
  <si>
    <t>Консультант</t>
  </si>
  <si>
    <t>40 % підвищення окладу Пост №1749 від 26.12.2025 року</t>
  </si>
  <si>
    <t>Психолог</t>
  </si>
  <si>
    <t>Прибиральник службових приміщень</t>
  </si>
  <si>
    <t>доплата за роботу з диз. Засобами 10%</t>
  </si>
  <si>
    <t>Фонд заробітної плати на2026 року (грн.)</t>
  </si>
  <si>
    <t>на 2026 рік</t>
  </si>
  <si>
    <t>Секретар виконавчого комітету</t>
  </si>
  <si>
    <t xml:space="preserve">Комунальної установи "Бродівський  центр професійного розвитку педагогічних працівників" Бродівської міської ради </t>
  </si>
  <si>
    <t>Марія СТЕПАНКІВ</t>
  </si>
  <si>
    <t xml:space="preserve">до рішення виконавчого комітету </t>
  </si>
  <si>
    <t>Додаток</t>
  </si>
  <si>
    <t>Бродівської  міської ради</t>
  </si>
  <si>
    <t>від 14 січня 2026 року № 3/02-02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</si>
</sst>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color rgb="FFFF0000"/>
      <name val="Arial Cyr"/>
      <charset val="204"/>
    </font>
    <font>
      <sz val="18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Arial Cyr"/>
      <charset val="204"/>
    </font>
    <font>
      <sz val="14"/>
      <color rgb="FFFF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0" applyAlignment="1">
      <alignment horizontal="left" vertical="center"/>
    </xf>
    <xf numFmtId="2" fontId="1" fillId="0" borderId="0" xfId="1" applyNumberFormat="1"/>
    <xf numFmtId="2" fontId="4" fillId="2" borderId="2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/>
    <xf numFmtId="0" fontId="6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2" fontId="6" fillId="2" borderId="1" xfId="1" applyNumberFormat="1" applyFont="1" applyFill="1" applyBorder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5" xfId="1" applyFon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1" applyFont="1" applyFill="1" applyBorder="1" applyAlignment="1">
      <alignment horizontal="right"/>
    </xf>
    <xf numFmtId="0" fontId="4" fillId="0" borderId="5" xfId="1" applyFont="1" applyBorder="1"/>
    <xf numFmtId="0" fontId="11" fillId="0" borderId="1" xfId="1" applyFont="1" applyBorder="1" applyAlignment="1">
      <alignment horizontal="center"/>
    </xf>
    <xf numFmtId="0" fontId="1" fillId="0" borderId="0" xfId="1" applyAlignment="1">
      <alignment wrapText="1"/>
    </xf>
    <xf numFmtId="0" fontId="2" fillId="0" borderId="6" xfId="1" applyFont="1" applyBorder="1"/>
    <xf numFmtId="0" fontId="13" fillId="0" borderId="0" xfId="1" applyFont="1"/>
    <xf numFmtId="0" fontId="14" fillId="0" borderId="0" xfId="1" applyFont="1"/>
    <xf numFmtId="0" fontId="16" fillId="0" borderId="0" xfId="1" applyFont="1"/>
    <xf numFmtId="0" fontId="17" fillId="0" borderId="0" xfId="0" applyFont="1"/>
    <xf numFmtId="0" fontId="4" fillId="0" borderId="6" xfId="1" applyFont="1" applyBorder="1"/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6" xfId="1" applyFont="1" applyBorder="1" applyAlignment="1">
      <alignment horizontal="left"/>
    </xf>
    <xf numFmtId="0" fontId="19" fillId="0" borderId="1" xfId="1" applyFont="1" applyBorder="1" applyAlignment="1">
      <alignment horizontal="center"/>
    </xf>
    <xf numFmtId="2" fontId="19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wrapText="1"/>
    </xf>
    <xf numFmtId="0" fontId="21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3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2" fontId="5" fillId="2" borderId="1" xfId="1" applyNumberFormat="1" applyFont="1" applyFill="1" applyBorder="1" applyAlignment="1">
      <alignment horizontal="center"/>
    </xf>
    <xf numFmtId="2" fontId="19" fillId="2" borderId="1" xfId="1" applyNumberFormat="1" applyFont="1" applyFill="1" applyBorder="1" applyAlignment="1">
      <alignment horizontal="center"/>
    </xf>
    <xf numFmtId="2" fontId="19" fillId="0" borderId="1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/>
    </xf>
    <xf numFmtId="2" fontId="6" fillId="2" borderId="10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left" wrapText="1"/>
    </xf>
    <xf numFmtId="0" fontId="4" fillId="0" borderId="0" xfId="1" applyFont="1" applyBorder="1" applyAlignment="1">
      <alignment horizontal="center"/>
    </xf>
    <xf numFmtId="0" fontId="2" fillId="0" borderId="0" xfId="1" applyFont="1" applyBorder="1"/>
    <xf numFmtId="0" fontId="6" fillId="0" borderId="8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15" fillId="2" borderId="0" xfId="1" applyFont="1" applyFill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1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18" fillId="0" borderId="6" xfId="0" applyFont="1" applyBorder="1" applyAlignment="1">
      <alignment horizontal="center" vertical="top"/>
    </xf>
  </cellXfs>
  <cellStyles count="3">
    <cellStyle name="Звичайни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U46"/>
  <sheetViews>
    <sheetView tabSelected="1" view="pageBreakPreview" zoomScaleSheetLayoutView="100" workbookViewId="0">
      <selection activeCell="T9" sqref="T9"/>
    </sheetView>
  </sheetViews>
  <sheetFormatPr defaultColWidth="9.140625" defaultRowHeight="15" x14ac:dyDescent="0.2"/>
  <cols>
    <col min="1" max="1" width="4.140625" style="1" customWidth="1"/>
    <col min="2" max="2" width="24.7109375" style="1" customWidth="1"/>
    <col min="3" max="3" width="9.42578125" style="1" customWidth="1"/>
    <col min="4" max="4" width="11.85546875" style="1" customWidth="1"/>
    <col min="5" max="5" width="9.5703125" style="1" customWidth="1"/>
    <col min="6" max="6" width="11.5703125" style="1" customWidth="1"/>
    <col min="7" max="7" width="12.140625" style="1" customWidth="1"/>
    <col min="8" max="8" width="12.85546875" style="1" customWidth="1"/>
    <col min="9" max="9" width="12" style="1" hidden="1" customWidth="1"/>
    <col min="10" max="10" width="12.140625" style="1" customWidth="1"/>
    <col min="11" max="11" width="13.7109375" style="1" customWidth="1"/>
    <col min="12" max="12" width="13.7109375" style="1" hidden="1" customWidth="1"/>
    <col min="13" max="14" width="11.5703125" style="1" customWidth="1"/>
    <col min="15" max="15" width="9.28515625" style="1" customWidth="1"/>
    <col min="16" max="17" width="13.7109375" style="1" customWidth="1"/>
    <col min="18" max="18" width="16.28515625" style="1" customWidth="1"/>
    <col min="19" max="19" width="9.140625" style="2"/>
    <col min="20" max="20" width="19.7109375" style="2" customWidth="1"/>
    <col min="21" max="16384" width="9.140625" style="2"/>
  </cols>
  <sheetData>
    <row r="2" spans="1:20" ht="18.75" x14ac:dyDescent="0.25">
      <c r="J2" s="18"/>
      <c r="K2" s="18"/>
      <c r="L2" s="18"/>
      <c r="M2" s="32" t="s">
        <v>36</v>
      </c>
      <c r="N2" s="32"/>
      <c r="O2" s="32"/>
      <c r="P2" s="32"/>
      <c r="Q2" s="32"/>
      <c r="R2" s="13"/>
    </row>
    <row r="3" spans="1:20" ht="18.75" x14ac:dyDescent="0.25">
      <c r="J3" s="18"/>
      <c r="K3" s="18"/>
      <c r="L3" s="18"/>
      <c r="M3" s="32" t="s">
        <v>35</v>
      </c>
      <c r="N3" s="32"/>
      <c r="P3" s="32"/>
      <c r="Q3" s="13"/>
      <c r="R3" s="13"/>
      <c r="S3" s="29" t="s">
        <v>4</v>
      </c>
    </row>
    <row r="4" spans="1:20" ht="18.75" x14ac:dyDescent="0.25">
      <c r="J4" s="18"/>
      <c r="K4" s="18"/>
      <c r="L4" s="18"/>
      <c r="M4" s="32" t="s">
        <v>37</v>
      </c>
      <c r="N4" s="32"/>
      <c r="P4" s="32"/>
      <c r="Q4" s="13"/>
      <c r="R4" s="13"/>
      <c r="S4" s="29" t="s">
        <v>4</v>
      </c>
    </row>
    <row r="5" spans="1:20" ht="18" customHeight="1" x14ac:dyDescent="0.3">
      <c r="J5" s="18"/>
      <c r="K5" s="18"/>
      <c r="L5" s="18"/>
      <c r="M5" s="23" t="s">
        <v>38</v>
      </c>
      <c r="N5" s="16"/>
      <c r="O5" s="40"/>
      <c r="P5" s="40"/>
      <c r="Q5" s="40"/>
      <c r="R5" s="40"/>
      <c r="S5" s="30"/>
    </row>
    <row r="6" spans="1:20" ht="18.75" x14ac:dyDescent="0.3">
      <c r="J6" s="19"/>
      <c r="K6" s="19"/>
      <c r="L6" s="19"/>
      <c r="M6" s="31"/>
      <c r="N6" s="31"/>
      <c r="O6" s="26"/>
      <c r="P6" s="31"/>
      <c r="Q6" s="34"/>
      <c r="R6" s="26"/>
    </row>
    <row r="7" spans="1:20" ht="20.25" customHeight="1" x14ac:dyDescent="0.2">
      <c r="J7" s="21"/>
      <c r="K7" s="21"/>
      <c r="L7" s="21"/>
      <c r="M7" s="69"/>
      <c r="N7" s="69"/>
      <c r="O7" s="69"/>
      <c r="P7" s="70"/>
      <c r="Q7" s="70"/>
      <c r="R7" s="70"/>
    </row>
    <row r="8" spans="1:20" ht="14.25" customHeight="1" x14ac:dyDescent="0.3">
      <c r="J8" s="19"/>
      <c r="K8" s="19"/>
      <c r="L8" s="19"/>
      <c r="M8" s="13"/>
      <c r="N8" s="13"/>
      <c r="O8" s="13"/>
      <c r="P8" s="13"/>
      <c r="Q8" s="13"/>
      <c r="R8" s="13"/>
    </row>
    <row r="9" spans="1:20" ht="15.75" customHeight="1" x14ac:dyDescent="0.25">
      <c r="J9" s="17"/>
      <c r="K9" s="17"/>
      <c r="M9" s="33"/>
      <c r="N9" s="33"/>
      <c r="O9" s="67" t="s">
        <v>13</v>
      </c>
      <c r="P9" s="67"/>
      <c r="Q9" s="67"/>
      <c r="R9" s="13"/>
    </row>
    <row r="10" spans="1:20" ht="19.5" customHeight="1" x14ac:dyDescent="0.3">
      <c r="A10" s="66" t="s">
        <v>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20" ht="19.5" customHeight="1" x14ac:dyDescent="0.2">
      <c r="A11" s="68" t="s">
        <v>33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1:20" ht="16.5" customHeight="1" x14ac:dyDescent="0.3">
      <c r="A12" s="66" t="s">
        <v>31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20" ht="1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20" ht="15" customHeight="1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0" ht="15.75" customHeight="1" x14ac:dyDescent="0.35">
      <c r="A15" s="62" t="s">
        <v>5</v>
      </c>
      <c r="B15" s="62" t="s">
        <v>6</v>
      </c>
      <c r="C15" s="62" t="s">
        <v>0</v>
      </c>
      <c r="D15" s="63" t="s">
        <v>16</v>
      </c>
      <c r="E15" s="62" t="s">
        <v>7</v>
      </c>
      <c r="F15" s="52"/>
      <c r="G15" s="52"/>
      <c r="H15" s="63" t="s">
        <v>18</v>
      </c>
      <c r="I15" s="65" t="s">
        <v>21</v>
      </c>
      <c r="J15" s="65"/>
      <c r="K15" s="65"/>
      <c r="L15" s="71" t="s">
        <v>17</v>
      </c>
      <c r="M15" s="72"/>
      <c r="N15" s="72"/>
      <c r="O15" s="73"/>
      <c r="P15" s="65" t="s">
        <v>1</v>
      </c>
      <c r="Q15" s="62" t="s">
        <v>8</v>
      </c>
      <c r="R15" s="62" t="s">
        <v>30</v>
      </c>
      <c r="S15" s="28" t="s">
        <v>15</v>
      </c>
    </row>
    <row r="16" spans="1:20" ht="117.75" customHeight="1" x14ac:dyDescent="0.35">
      <c r="A16" s="62"/>
      <c r="B16" s="62"/>
      <c r="C16" s="62"/>
      <c r="D16" s="64"/>
      <c r="E16" s="62"/>
      <c r="F16" s="53" t="s">
        <v>26</v>
      </c>
      <c r="G16" s="53" t="s">
        <v>24</v>
      </c>
      <c r="H16" s="64"/>
      <c r="I16" s="51"/>
      <c r="J16" s="51" t="s">
        <v>2</v>
      </c>
      <c r="K16" s="51" t="s">
        <v>19</v>
      </c>
      <c r="L16" s="54"/>
      <c r="M16" s="54" t="s">
        <v>29</v>
      </c>
      <c r="N16" s="51"/>
      <c r="O16" s="54"/>
      <c r="P16" s="65"/>
      <c r="Q16" s="62"/>
      <c r="R16" s="62"/>
      <c r="S16" s="27" t="s">
        <v>14</v>
      </c>
      <c r="T16" s="4"/>
    </row>
    <row r="17" spans="1:20" ht="17.25" customHeight="1" x14ac:dyDescent="0.2">
      <c r="A17" s="24">
        <v>1</v>
      </c>
      <c r="B17" s="24">
        <v>2</v>
      </c>
      <c r="C17" s="24">
        <v>3</v>
      </c>
      <c r="D17" s="24">
        <v>4</v>
      </c>
      <c r="E17" s="24">
        <v>5</v>
      </c>
      <c r="F17" s="24"/>
      <c r="G17" s="24"/>
      <c r="H17" s="24"/>
      <c r="I17" s="24">
        <v>7</v>
      </c>
      <c r="J17" s="24">
        <v>10</v>
      </c>
      <c r="K17" s="24">
        <v>11</v>
      </c>
      <c r="L17" s="24">
        <v>12</v>
      </c>
      <c r="M17" s="24">
        <v>13</v>
      </c>
      <c r="N17" s="24"/>
      <c r="O17" s="24">
        <v>14</v>
      </c>
      <c r="P17" s="24">
        <v>15</v>
      </c>
      <c r="Q17" s="24">
        <v>16</v>
      </c>
      <c r="R17" s="24">
        <v>17</v>
      </c>
      <c r="S17" s="3"/>
      <c r="T17" s="4"/>
    </row>
    <row r="18" spans="1:20" ht="17.25" customHeight="1" x14ac:dyDescent="0.25">
      <c r="A18" s="44">
        <v>1</v>
      </c>
      <c r="B18" s="45" t="s">
        <v>23</v>
      </c>
      <c r="C18" s="35">
        <v>1</v>
      </c>
      <c r="D18" s="35">
        <v>15</v>
      </c>
      <c r="E18" s="36">
        <v>8953</v>
      </c>
      <c r="F18" s="36">
        <f>E18*0.4</f>
        <v>3581.2000000000003</v>
      </c>
      <c r="G18" s="36">
        <f>E18*0.1</f>
        <v>895.30000000000007</v>
      </c>
      <c r="H18" s="36">
        <f t="shared" ref="H18:H19" si="0">(E18+F18+G18)*C18</f>
        <v>13429.5</v>
      </c>
      <c r="I18" s="36"/>
      <c r="J18" s="36">
        <f>H18*0.3</f>
        <v>4028.85</v>
      </c>
      <c r="K18" s="36">
        <f>H18*0.2</f>
        <v>2685.9</v>
      </c>
      <c r="L18" s="36"/>
      <c r="M18" s="36"/>
      <c r="N18" s="36"/>
      <c r="O18" s="36"/>
      <c r="P18" s="36"/>
      <c r="Q18" s="36">
        <f>SUM(H18:P18)</f>
        <v>20144.25</v>
      </c>
      <c r="R18" s="36">
        <f>Q18*12</f>
        <v>241731</v>
      </c>
      <c r="S18" s="3"/>
      <c r="T18" s="4"/>
    </row>
    <row r="19" spans="1:20" ht="17.25" customHeight="1" x14ac:dyDescent="0.25">
      <c r="A19" s="44">
        <v>2</v>
      </c>
      <c r="B19" s="45" t="s">
        <v>25</v>
      </c>
      <c r="C19" s="35">
        <v>5</v>
      </c>
      <c r="D19" s="35">
        <v>14</v>
      </c>
      <c r="E19" s="36">
        <v>8397</v>
      </c>
      <c r="F19" s="36">
        <f t="shared" ref="F19:F20" si="1">E19*0.4</f>
        <v>3358.8</v>
      </c>
      <c r="G19" s="36">
        <f t="shared" ref="G19:G20" si="2">E19*0.1</f>
        <v>839.7</v>
      </c>
      <c r="H19" s="36">
        <f t="shared" si="0"/>
        <v>62977.5</v>
      </c>
      <c r="I19" s="36"/>
      <c r="J19" s="36">
        <f t="shared" ref="J19:J20" si="3">H19*0.3</f>
        <v>18893.25</v>
      </c>
      <c r="K19" s="36">
        <f t="shared" ref="K19:K20" si="4">H19*0.2</f>
        <v>12595.5</v>
      </c>
      <c r="L19" s="36"/>
      <c r="M19" s="36"/>
      <c r="N19" s="36"/>
      <c r="O19" s="36"/>
      <c r="P19" s="36"/>
      <c r="Q19" s="36">
        <f>SUM(H19:P19)</f>
        <v>94466.25</v>
      </c>
      <c r="R19" s="36">
        <f t="shared" ref="R19:R36" si="5">Q19*12</f>
        <v>1133595</v>
      </c>
      <c r="S19" s="3"/>
      <c r="T19" s="4"/>
    </row>
    <row r="20" spans="1:20" ht="17.25" customHeight="1" x14ac:dyDescent="0.25">
      <c r="A20" s="44">
        <v>3</v>
      </c>
      <c r="B20" s="45" t="s">
        <v>27</v>
      </c>
      <c r="C20" s="35">
        <v>1</v>
      </c>
      <c r="D20" s="35">
        <v>14</v>
      </c>
      <c r="E20" s="36">
        <v>8397</v>
      </c>
      <c r="F20" s="36">
        <f t="shared" si="1"/>
        <v>3358.8</v>
      </c>
      <c r="G20" s="36">
        <f t="shared" si="2"/>
        <v>839.7</v>
      </c>
      <c r="H20" s="36">
        <f>(E20+F20+G20)*C20</f>
        <v>12595.5</v>
      </c>
      <c r="I20" s="36"/>
      <c r="J20" s="36">
        <f t="shared" si="3"/>
        <v>3778.6499999999996</v>
      </c>
      <c r="K20" s="36">
        <f t="shared" si="4"/>
        <v>2519.1000000000004</v>
      </c>
      <c r="L20" s="36"/>
      <c r="M20" s="36"/>
      <c r="N20" s="36"/>
      <c r="O20" s="36"/>
      <c r="P20" s="36"/>
      <c r="Q20" s="36">
        <f>SUM(H20:P20)</f>
        <v>18893.25</v>
      </c>
      <c r="R20" s="36">
        <f t="shared" si="5"/>
        <v>226719</v>
      </c>
      <c r="S20" s="3"/>
      <c r="T20" s="4"/>
    </row>
    <row r="21" spans="1:20" ht="17.25" customHeight="1" x14ac:dyDescent="0.25">
      <c r="A21" s="44">
        <v>4</v>
      </c>
      <c r="B21" s="45" t="s">
        <v>22</v>
      </c>
      <c r="C21" s="36">
        <v>0.5</v>
      </c>
      <c r="D21" s="35">
        <v>10</v>
      </c>
      <c r="E21" s="36">
        <v>6315</v>
      </c>
      <c r="F21" s="36"/>
      <c r="G21" s="36"/>
      <c r="H21" s="36">
        <f>E21*C21</f>
        <v>3157.5</v>
      </c>
      <c r="I21" s="36"/>
      <c r="J21" s="36"/>
      <c r="K21" s="36"/>
      <c r="L21" s="36"/>
      <c r="M21" s="36"/>
      <c r="N21" s="36"/>
      <c r="O21" s="36"/>
      <c r="P21" s="36"/>
      <c r="Q21" s="36">
        <f>SUM(H21:P21)</f>
        <v>3157.5</v>
      </c>
      <c r="R21" s="36">
        <f t="shared" si="5"/>
        <v>37890</v>
      </c>
      <c r="S21" s="3"/>
      <c r="T21" s="4"/>
    </row>
    <row r="22" spans="1:20" ht="30.75" customHeight="1" x14ac:dyDescent="0.25">
      <c r="A22" s="44">
        <v>5</v>
      </c>
      <c r="B22" s="55" t="s">
        <v>28</v>
      </c>
      <c r="C22" s="36">
        <v>0.5</v>
      </c>
      <c r="D22" s="35">
        <v>2</v>
      </c>
      <c r="E22" s="36">
        <v>3782</v>
      </c>
      <c r="F22" s="36"/>
      <c r="G22" s="36"/>
      <c r="H22" s="36">
        <f>E22*C22</f>
        <v>1891</v>
      </c>
      <c r="I22" s="36"/>
      <c r="J22" s="36"/>
      <c r="K22" s="36"/>
      <c r="L22" s="36"/>
      <c r="M22" s="36">
        <f>H22*0.1</f>
        <v>189.10000000000002</v>
      </c>
      <c r="N22" s="36"/>
      <c r="O22" s="36"/>
      <c r="P22" s="36">
        <v>2432.5</v>
      </c>
      <c r="Q22" s="36">
        <f>SUM(H22:P22)</f>
        <v>4512.6000000000004</v>
      </c>
      <c r="R22" s="36">
        <f t="shared" si="5"/>
        <v>54151.200000000004</v>
      </c>
      <c r="S22" s="3"/>
      <c r="T22" s="4"/>
    </row>
    <row r="23" spans="1:20" ht="17.25" hidden="1" customHeight="1" x14ac:dyDescent="0.25">
      <c r="A23" s="44">
        <v>6</v>
      </c>
      <c r="B23" s="45"/>
      <c r="C23" s="36"/>
      <c r="D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>
        <f>SUM(H23:P23)</f>
        <v>0</v>
      </c>
      <c r="R23" s="36">
        <f t="shared" si="5"/>
        <v>0</v>
      </c>
      <c r="S23" s="3"/>
      <c r="T23" s="4"/>
    </row>
    <row r="24" spans="1:20" ht="17.25" hidden="1" customHeight="1" x14ac:dyDescent="0.25">
      <c r="A24" s="44">
        <v>7</v>
      </c>
      <c r="B24" s="45"/>
      <c r="C24" s="35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>
        <f>SUM(H24:P24)</f>
        <v>0</v>
      </c>
      <c r="R24" s="36">
        <f t="shared" si="5"/>
        <v>0</v>
      </c>
      <c r="S24" s="3"/>
      <c r="T24" s="4"/>
    </row>
    <row r="25" spans="1:20" ht="17.25" hidden="1" customHeight="1" x14ac:dyDescent="0.25">
      <c r="A25" s="44">
        <v>8</v>
      </c>
      <c r="B25" s="45"/>
      <c r="C25" s="35"/>
      <c r="D25" s="35"/>
      <c r="E25" s="36"/>
      <c r="F25" s="36"/>
      <c r="G25" s="36"/>
      <c r="H25" s="36"/>
      <c r="I25" s="36"/>
      <c r="J25" s="36"/>
      <c r="K25" s="47"/>
      <c r="L25" s="36"/>
      <c r="M25" s="36"/>
      <c r="N25" s="36"/>
      <c r="O25" s="36"/>
      <c r="P25" s="36"/>
      <c r="Q25" s="36">
        <f>SUM(H25:P25)</f>
        <v>0</v>
      </c>
      <c r="R25" s="36">
        <f t="shared" si="5"/>
        <v>0</v>
      </c>
      <c r="S25" s="3"/>
      <c r="T25" s="4"/>
    </row>
    <row r="26" spans="1:20" ht="17.25" hidden="1" customHeight="1" x14ac:dyDescent="0.25">
      <c r="A26" s="44">
        <v>9</v>
      </c>
      <c r="B26" s="45"/>
      <c r="C26" s="35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>
        <f>SUM(H26:P26)</f>
        <v>0</v>
      </c>
      <c r="R26" s="36">
        <f t="shared" si="5"/>
        <v>0</v>
      </c>
      <c r="S26" s="3"/>
      <c r="T26" s="4"/>
    </row>
    <row r="27" spans="1:20" ht="17.25" hidden="1" customHeight="1" x14ac:dyDescent="0.25">
      <c r="A27" s="44">
        <v>10</v>
      </c>
      <c r="B27" s="45"/>
      <c r="C27" s="35"/>
      <c r="D27" s="35"/>
      <c r="E27" s="36"/>
      <c r="F27" s="36"/>
      <c r="G27" s="36"/>
      <c r="H27" s="38"/>
      <c r="I27" s="36"/>
      <c r="J27" s="36"/>
      <c r="K27" s="36"/>
      <c r="L27" s="36"/>
      <c r="M27" s="36"/>
      <c r="N27" s="36"/>
      <c r="O27" s="36"/>
      <c r="P27" s="36"/>
      <c r="Q27" s="36">
        <f>SUM(H27:P27)</f>
        <v>0</v>
      </c>
      <c r="R27" s="36">
        <f t="shared" si="5"/>
        <v>0</v>
      </c>
      <c r="S27" s="3"/>
      <c r="T27" s="4"/>
    </row>
    <row r="28" spans="1:20" ht="17.25" hidden="1" customHeight="1" x14ac:dyDescent="0.25">
      <c r="A28" s="44">
        <v>11</v>
      </c>
      <c r="B28" s="45"/>
      <c r="C28" s="35"/>
      <c r="D28" s="35"/>
      <c r="E28" s="36"/>
      <c r="F28" s="36"/>
      <c r="G28" s="36"/>
      <c r="H28" s="38"/>
      <c r="I28" s="36"/>
      <c r="J28" s="36"/>
      <c r="K28" s="36"/>
      <c r="L28" s="36"/>
      <c r="M28" s="36"/>
      <c r="N28" s="36"/>
      <c r="O28" s="36"/>
      <c r="P28" s="36"/>
      <c r="Q28" s="36">
        <f>SUM(H28:P28)</f>
        <v>0</v>
      </c>
      <c r="R28" s="36">
        <f t="shared" si="5"/>
        <v>0</v>
      </c>
      <c r="S28" s="3"/>
      <c r="T28" s="4"/>
    </row>
    <row r="29" spans="1:20" ht="17.25" hidden="1" customHeight="1" x14ac:dyDescent="0.25">
      <c r="A29" s="44">
        <v>12</v>
      </c>
      <c r="B29" s="11"/>
      <c r="C29" s="7"/>
      <c r="D29" s="7"/>
      <c r="E29" s="6"/>
      <c r="F29" s="6"/>
      <c r="G29" s="6"/>
      <c r="H29" s="38"/>
      <c r="I29" s="46"/>
      <c r="J29" s="46"/>
      <c r="K29" s="46"/>
      <c r="L29" s="46"/>
      <c r="M29" s="46"/>
      <c r="N29" s="46"/>
      <c r="O29" s="36"/>
      <c r="P29" s="47"/>
      <c r="Q29" s="36">
        <f>SUM(H29:P29)</f>
        <v>0</v>
      </c>
      <c r="R29" s="36">
        <f t="shared" si="5"/>
        <v>0</v>
      </c>
      <c r="T29" s="4"/>
    </row>
    <row r="30" spans="1:20" ht="15.75" hidden="1" x14ac:dyDescent="0.25">
      <c r="A30" s="44">
        <v>13</v>
      </c>
      <c r="B30" s="39"/>
      <c r="C30" s="37"/>
      <c r="D30" s="37"/>
      <c r="E30" s="38"/>
      <c r="F30" s="38"/>
      <c r="G30" s="38"/>
      <c r="H30" s="38"/>
      <c r="I30" s="6"/>
      <c r="J30" s="6"/>
      <c r="K30" s="6"/>
      <c r="L30" s="6"/>
      <c r="M30" s="6"/>
      <c r="N30" s="6"/>
      <c r="O30" s="48"/>
      <c r="P30" s="38"/>
      <c r="Q30" s="48">
        <f>SUM(H30:P30)</f>
        <v>0</v>
      </c>
      <c r="R30" s="36">
        <f t="shared" si="5"/>
        <v>0</v>
      </c>
      <c r="T30" s="4"/>
    </row>
    <row r="31" spans="1:20" ht="15.75" hidden="1" x14ac:dyDescent="0.25">
      <c r="A31" s="44">
        <v>14</v>
      </c>
      <c r="B31" s="39"/>
      <c r="C31" s="37"/>
      <c r="D31" s="37"/>
      <c r="E31" s="38"/>
      <c r="F31" s="38"/>
      <c r="G31" s="38"/>
      <c r="H31" s="38"/>
      <c r="I31" s="6"/>
      <c r="J31" s="6"/>
      <c r="K31" s="6"/>
      <c r="L31" s="6"/>
      <c r="M31" s="6"/>
      <c r="N31" s="6"/>
      <c r="O31" s="48"/>
      <c r="P31" s="38"/>
      <c r="Q31" s="48">
        <f>SUM(H31:P31)</f>
        <v>0</v>
      </c>
      <c r="R31" s="36">
        <f t="shared" si="5"/>
        <v>0</v>
      </c>
      <c r="T31" s="4"/>
    </row>
    <row r="32" spans="1:20" ht="15.75" hidden="1" x14ac:dyDescent="0.25">
      <c r="A32" s="44">
        <v>15</v>
      </c>
      <c r="B32" s="39"/>
      <c r="C32" s="37"/>
      <c r="D32" s="37"/>
      <c r="E32" s="38"/>
      <c r="F32" s="38"/>
      <c r="G32" s="38"/>
      <c r="H32" s="38"/>
      <c r="I32" s="6"/>
      <c r="J32" s="6"/>
      <c r="K32" s="6"/>
      <c r="L32" s="6"/>
      <c r="M32" s="6"/>
      <c r="N32" s="6"/>
      <c r="O32" s="48"/>
      <c r="P32" s="38"/>
      <c r="Q32" s="48">
        <f>SUM(H32:P32)</f>
        <v>0</v>
      </c>
      <c r="R32" s="36">
        <f t="shared" si="5"/>
        <v>0</v>
      </c>
      <c r="T32" s="4"/>
    </row>
    <row r="33" spans="1:21" ht="15.75" hidden="1" x14ac:dyDescent="0.25">
      <c r="A33" s="44">
        <v>16</v>
      </c>
      <c r="B33" s="39"/>
      <c r="C33" s="37"/>
      <c r="D33" s="37"/>
      <c r="E33" s="38"/>
      <c r="F33" s="38"/>
      <c r="G33" s="38"/>
      <c r="H33" s="38"/>
      <c r="I33" s="6"/>
      <c r="J33" s="6"/>
      <c r="K33" s="6"/>
      <c r="L33" s="6"/>
      <c r="M33" s="6"/>
      <c r="N33" s="6"/>
      <c r="O33" s="48"/>
      <c r="P33" s="38"/>
      <c r="Q33" s="48">
        <f>SUM(H33:P33)</f>
        <v>0</v>
      </c>
      <c r="R33" s="36">
        <f t="shared" si="5"/>
        <v>0</v>
      </c>
      <c r="T33" s="4"/>
    </row>
    <row r="34" spans="1:21" ht="17.25" hidden="1" customHeight="1" x14ac:dyDescent="0.25">
      <c r="A34" s="44">
        <v>17</v>
      </c>
      <c r="B34" s="11"/>
      <c r="C34" s="7"/>
      <c r="D34" s="7"/>
      <c r="E34" s="6"/>
      <c r="F34" s="6"/>
      <c r="G34" s="6"/>
      <c r="H34" s="6"/>
      <c r="I34" s="46"/>
      <c r="J34" s="46"/>
      <c r="K34" s="46"/>
      <c r="L34" s="46"/>
      <c r="M34" s="46"/>
      <c r="N34" s="46"/>
      <c r="O34" s="46"/>
      <c r="P34" s="6"/>
      <c r="Q34" s="48">
        <f>SUM(H34:P34)</f>
        <v>0</v>
      </c>
      <c r="R34" s="36">
        <f t="shared" si="5"/>
        <v>0</v>
      </c>
      <c r="T34" s="4"/>
    </row>
    <row r="35" spans="1:21" ht="17.25" hidden="1" customHeight="1" x14ac:dyDescent="0.25">
      <c r="A35" s="44">
        <v>18</v>
      </c>
      <c r="B35" s="11"/>
      <c r="C35" s="7"/>
      <c r="D35" s="7"/>
      <c r="E35" s="6"/>
      <c r="F35" s="6"/>
      <c r="G35" s="6"/>
      <c r="H35" s="6"/>
      <c r="I35" s="46"/>
      <c r="J35" s="46"/>
      <c r="K35" s="46"/>
      <c r="L35" s="46"/>
      <c r="M35" s="46"/>
      <c r="N35" s="46"/>
      <c r="O35" s="46"/>
      <c r="P35" s="6"/>
      <c r="Q35" s="48">
        <f>SUM(H35:P35)</f>
        <v>0</v>
      </c>
      <c r="R35" s="36">
        <f t="shared" si="5"/>
        <v>0</v>
      </c>
      <c r="T35" s="4"/>
    </row>
    <row r="36" spans="1:21" ht="17.25" hidden="1" customHeight="1" x14ac:dyDescent="0.25">
      <c r="A36" s="44">
        <v>19</v>
      </c>
      <c r="B36" s="11"/>
      <c r="C36" s="7"/>
      <c r="D36" s="7"/>
      <c r="E36" s="6"/>
      <c r="F36" s="6"/>
      <c r="G36" s="6"/>
      <c r="H36" s="6"/>
      <c r="I36" s="46"/>
      <c r="J36" s="46"/>
      <c r="K36" s="46"/>
      <c r="L36" s="46"/>
      <c r="M36" s="46"/>
      <c r="N36" s="46"/>
      <c r="O36" s="46"/>
      <c r="P36" s="6"/>
      <c r="Q36" s="48">
        <f>SUM(H36:P36)</f>
        <v>0</v>
      </c>
      <c r="R36" s="36">
        <f t="shared" si="5"/>
        <v>0</v>
      </c>
      <c r="T36" s="4"/>
    </row>
    <row r="37" spans="1:21" ht="17.25" customHeight="1" x14ac:dyDescent="0.25">
      <c r="A37" s="8"/>
      <c r="B37" s="22" t="s">
        <v>10</v>
      </c>
      <c r="C37" s="12">
        <f>SUM(C18:C36)</f>
        <v>8</v>
      </c>
      <c r="D37" s="5" t="s">
        <v>9</v>
      </c>
      <c r="E37" s="6" t="s">
        <v>9</v>
      </c>
      <c r="F37" s="6"/>
      <c r="G37" s="6"/>
      <c r="H37" s="12">
        <f t="shared" ref="H37:R37" si="6">SUM(H18:H36)</f>
        <v>94051</v>
      </c>
      <c r="I37" s="12">
        <f t="shared" si="6"/>
        <v>0</v>
      </c>
      <c r="J37" s="12">
        <f t="shared" si="6"/>
        <v>26700.75</v>
      </c>
      <c r="K37" s="12">
        <f t="shared" si="6"/>
        <v>17800.5</v>
      </c>
      <c r="L37" s="12">
        <f t="shared" si="6"/>
        <v>0</v>
      </c>
      <c r="M37" s="12">
        <f t="shared" si="6"/>
        <v>189.10000000000002</v>
      </c>
      <c r="N37" s="12">
        <f t="shared" si="6"/>
        <v>0</v>
      </c>
      <c r="O37" s="12">
        <f t="shared" si="6"/>
        <v>0</v>
      </c>
      <c r="P37" s="12">
        <f t="shared" si="6"/>
        <v>2432.5</v>
      </c>
      <c r="Q37" s="12">
        <f t="shared" si="6"/>
        <v>141173.85</v>
      </c>
      <c r="R37" s="12">
        <f t="shared" si="6"/>
        <v>1694086.2</v>
      </c>
      <c r="T37" s="4"/>
    </row>
    <row r="38" spans="1:21" ht="33.75" customHeight="1" thickBot="1" x14ac:dyDescent="0.3">
      <c r="A38" s="58" t="s">
        <v>11</v>
      </c>
      <c r="B38" s="59"/>
      <c r="C38" s="10">
        <f>C37</f>
        <v>8</v>
      </c>
      <c r="D38" s="9"/>
      <c r="E38" s="10" t="str">
        <f t="shared" ref="E38:R38" si="7">E37</f>
        <v>х</v>
      </c>
      <c r="F38" s="10"/>
      <c r="G38" s="49"/>
      <c r="H38" s="50">
        <f>H37</f>
        <v>94051</v>
      </c>
      <c r="I38" s="10">
        <f t="shared" si="7"/>
        <v>0</v>
      </c>
      <c r="J38" s="10">
        <f t="shared" si="7"/>
        <v>26700.75</v>
      </c>
      <c r="K38" s="10">
        <f t="shared" si="7"/>
        <v>17800.5</v>
      </c>
      <c r="L38" s="10">
        <f t="shared" si="7"/>
        <v>0</v>
      </c>
      <c r="M38" s="10">
        <f t="shared" si="7"/>
        <v>189.10000000000002</v>
      </c>
      <c r="N38" s="10">
        <f t="shared" si="7"/>
        <v>0</v>
      </c>
      <c r="O38" s="10">
        <f t="shared" si="7"/>
        <v>0</v>
      </c>
      <c r="P38" s="10">
        <f t="shared" si="7"/>
        <v>2432.5</v>
      </c>
      <c r="Q38" s="10">
        <f t="shared" si="7"/>
        <v>141173.85</v>
      </c>
      <c r="R38" s="10">
        <f t="shared" si="7"/>
        <v>1694086.2</v>
      </c>
      <c r="S38" s="60"/>
      <c r="T38" s="60"/>
      <c r="U38" s="25"/>
    </row>
    <row r="39" spans="1:21" ht="9.75" customHeight="1" x14ac:dyDescent="0.2">
      <c r="B39" s="14"/>
      <c r="C39" s="15"/>
      <c r="D39" s="15"/>
      <c r="E39" s="15"/>
      <c r="F39" s="15"/>
      <c r="G39" s="15"/>
      <c r="H39" s="15"/>
      <c r="J39" s="15"/>
      <c r="K39" s="15"/>
      <c r="L39" s="15"/>
      <c r="M39" s="15"/>
      <c r="N39" s="15"/>
      <c r="O39" s="15"/>
      <c r="P39" s="15"/>
      <c r="Q39" s="15"/>
      <c r="S39" s="60"/>
      <c r="T39" s="60"/>
    </row>
    <row r="40" spans="1:21" ht="15.75" x14ac:dyDescent="0.25">
      <c r="F40" s="43"/>
      <c r="I40" s="43"/>
      <c r="J40" s="13"/>
      <c r="K40" s="13"/>
      <c r="L40" s="13"/>
    </row>
    <row r="41" spans="1:21" ht="15.75" x14ac:dyDescent="0.25">
      <c r="B41" s="1" t="s">
        <v>32</v>
      </c>
      <c r="F41" s="41" t="s">
        <v>20</v>
      </c>
      <c r="I41" s="42"/>
      <c r="J41" s="57"/>
      <c r="K41" s="13"/>
      <c r="L41" s="15"/>
      <c r="M41" s="15"/>
      <c r="N41" s="15"/>
      <c r="O41" s="15"/>
      <c r="P41" s="15" t="s">
        <v>34</v>
      </c>
      <c r="Q41" s="15"/>
    </row>
    <row r="42" spans="1:21" s="1" customFormat="1" ht="15.75" x14ac:dyDescent="0.25">
      <c r="F42" s="56"/>
      <c r="I42" s="41"/>
      <c r="K42" s="20"/>
      <c r="L42" s="16"/>
      <c r="M42" s="57"/>
      <c r="S42" s="2"/>
      <c r="T42" s="2"/>
    </row>
    <row r="43" spans="1:21" ht="15.75" x14ac:dyDescent="0.25">
      <c r="I43" s="13"/>
      <c r="K43" s="13"/>
    </row>
    <row r="44" spans="1:21" x14ac:dyDescent="0.2">
      <c r="I44" s="41"/>
      <c r="K44" s="20"/>
      <c r="S44" s="2" t="s">
        <v>12</v>
      </c>
    </row>
    <row r="45" spans="1:21" ht="15.75" x14ac:dyDescent="0.25">
      <c r="H45" s="13"/>
      <c r="I45" s="13"/>
    </row>
    <row r="46" spans="1:21" ht="15.75" x14ac:dyDescent="0.25">
      <c r="B46" s="2"/>
      <c r="C46" s="13"/>
      <c r="D46" s="13"/>
      <c r="E46" s="13"/>
      <c r="F46" s="13"/>
      <c r="G46" s="13"/>
    </row>
  </sheetData>
  <mergeCells count="20">
    <mergeCell ref="A12:R12"/>
    <mergeCell ref="O9:Q9"/>
    <mergeCell ref="A10:R10"/>
    <mergeCell ref="A11:R11"/>
    <mergeCell ref="M7:R7"/>
    <mergeCell ref="A38:B38"/>
    <mergeCell ref="S38:T39"/>
    <mergeCell ref="A13:R13"/>
    <mergeCell ref="A14:R14"/>
    <mergeCell ref="A15:A16"/>
    <mergeCell ref="B15:B16"/>
    <mergeCell ref="C15:C16"/>
    <mergeCell ref="D15:D16"/>
    <mergeCell ref="E15:E16"/>
    <mergeCell ref="H15:H16"/>
    <mergeCell ref="I15:K15"/>
    <mergeCell ref="L15:O15"/>
    <mergeCell ref="P15:P16"/>
    <mergeCell ref="Q15:Q16"/>
    <mergeCell ref="R15:R16"/>
  </mergeCells>
  <pageMargins left="0.23622047244094491" right="0" top="0.35433070866141736" bottom="0.35433070866141736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01.01.2023 (2)</vt:lpstr>
      <vt:lpstr>'01.01.2023 (2)'!Область_друку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user</cp:lastModifiedBy>
  <cp:lastPrinted>2026-01-14T15:43:08Z</cp:lastPrinted>
  <dcterms:created xsi:type="dcterms:W3CDTF">2019-12-19T08:02:12Z</dcterms:created>
  <dcterms:modified xsi:type="dcterms:W3CDTF">2026-01-14T15:44:45Z</dcterms:modified>
</cp:coreProperties>
</file>