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9030" activeTab="5"/>
  </bookViews>
  <sheets>
    <sheet name="Додаток 1" sheetId="1" r:id="rId1"/>
    <sheet name="Додаток 2" sheetId="2" r:id="rId2"/>
    <sheet name="Додаток 3" sheetId="3" r:id="rId3"/>
    <sheet name="Додаток 4" sheetId="4" r:id="rId4"/>
    <sheet name="Додаток 5" sheetId="5" r:id="rId5"/>
    <sheet name="Додаток 8" sheetId="6" r:id="rId6"/>
  </sheets>
  <calcPr calcId="144525"/>
</workbook>
</file>

<file path=xl/calcChain.xml><?xml version="1.0" encoding="utf-8"?>
<calcChain xmlns="http://schemas.openxmlformats.org/spreadsheetml/2006/main">
  <c r="P83" i="3" l="1"/>
  <c r="P82" i="3"/>
  <c r="P81" i="3"/>
  <c r="E81" i="3"/>
  <c r="E79" i="3" s="1"/>
  <c r="P80" i="3"/>
  <c r="P79" i="3" s="1"/>
  <c r="O79" i="3"/>
  <c r="N79" i="3"/>
  <c r="M79" i="3"/>
  <c r="L79" i="3"/>
  <c r="K79" i="3"/>
  <c r="J79" i="3"/>
  <c r="I79" i="3"/>
  <c r="H79" i="3"/>
  <c r="G79" i="3"/>
  <c r="F79" i="3"/>
  <c r="P78" i="3"/>
  <c r="P77" i="3"/>
  <c r="P76" i="3"/>
  <c r="P75" i="3"/>
  <c r="P74" i="3"/>
  <c r="P73" i="3"/>
  <c r="P72" i="3"/>
  <c r="P71" i="3"/>
  <c r="P70" i="3"/>
  <c r="P69" i="3"/>
  <c r="P68" i="3"/>
  <c r="P67" i="3"/>
  <c r="P66" i="3"/>
  <c r="O65" i="3"/>
  <c r="N65" i="3"/>
  <c r="M65" i="3"/>
  <c r="L65" i="3"/>
  <c r="K65" i="3"/>
  <c r="J65" i="3"/>
  <c r="I65" i="3"/>
  <c r="H65" i="3"/>
  <c r="G65" i="3"/>
  <c r="F65" i="3"/>
  <c r="E65" i="3"/>
  <c r="P64" i="3"/>
  <c r="P63" i="3"/>
  <c r="P62" i="3"/>
  <c r="P61" i="3"/>
  <c r="P60" i="3"/>
  <c r="P59" i="3"/>
  <c r="P58" i="3"/>
  <c r="P57" i="3"/>
  <c r="P56" i="3"/>
  <c r="P55" i="3"/>
  <c r="P54" i="3"/>
  <c r="O53" i="3"/>
  <c r="N53" i="3"/>
  <c r="M53" i="3"/>
  <c r="L53" i="3"/>
  <c r="K53" i="3"/>
  <c r="J53" i="3"/>
  <c r="I53" i="3"/>
  <c r="H53" i="3"/>
  <c r="G53" i="3"/>
  <c r="F53" i="3"/>
  <c r="E53" i="3"/>
  <c r="P52" i="3"/>
  <c r="P51" i="3"/>
  <c r="P50" i="3"/>
  <c r="P49" i="3"/>
  <c r="P48" i="3"/>
  <c r="O47" i="3"/>
  <c r="K47" i="3"/>
  <c r="J47" i="3"/>
  <c r="P47" i="3" s="1"/>
  <c r="O45" i="3"/>
  <c r="K45" i="3"/>
  <c r="K14" i="3" s="1"/>
  <c r="K84" i="3" s="1"/>
  <c r="J45" i="3"/>
  <c r="P45" i="3" s="1"/>
  <c r="P44" i="3"/>
  <c r="P43" i="3"/>
  <c r="P42" i="3"/>
  <c r="P41" i="3"/>
  <c r="O40" i="3"/>
  <c r="K40" i="3"/>
  <c r="J40" i="3"/>
  <c r="P40" i="3" s="1"/>
  <c r="P39" i="3"/>
  <c r="P38" i="3"/>
  <c r="P37" i="3"/>
  <c r="P36" i="3"/>
  <c r="P35" i="3"/>
  <c r="P33" i="3"/>
  <c r="P32" i="3"/>
  <c r="P31" i="3"/>
  <c r="P30" i="3"/>
  <c r="P29" i="3"/>
  <c r="P28" i="3"/>
  <c r="P27" i="3"/>
  <c r="P26" i="3"/>
  <c r="F25" i="3"/>
  <c r="F14" i="3" s="1"/>
  <c r="E25" i="3"/>
  <c r="E14" i="3" s="1"/>
  <c r="P24" i="3"/>
  <c r="P23" i="3"/>
  <c r="P22" i="3"/>
  <c r="P21" i="3"/>
  <c r="P20" i="3"/>
  <c r="P19" i="3"/>
  <c r="P18" i="3"/>
  <c r="P17" i="3"/>
  <c r="P16" i="3"/>
  <c r="P15" i="3"/>
  <c r="N14" i="3"/>
  <c r="M14" i="3"/>
  <c r="L14" i="3"/>
  <c r="I14" i="3"/>
  <c r="H14" i="3"/>
  <c r="G14" i="3"/>
  <c r="M84" i="3" l="1"/>
  <c r="G84" i="3"/>
  <c r="I84" i="3"/>
  <c r="P65" i="3"/>
  <c r="F84" i="3"/>
  <c r="O14" i="3"/>
  <c r="O84" i="3" s="1"/>
  <c r="P53" i="3"/>
  <c r="H84" i="3"/>
  <c r="J14" i="3"/>
  <c r="J84" i="3" s="1"/>
  <c r="L84" i="3"/>
  <c r="N84" i="3"/>
  <c r="E84" i="3"/>
  <c r="P25" i="3"/>
  <c r="P14" i="3" s="1"/>
  <c r="P84" i="3" l="1"/>
  <c r="H34" i="6"/>
  <c r="F25" i="6"/>
  <c r="F34" i="6" s="1"/>
  <c r="E25" i="6"/>
  <c r="D25" i="6"/>
  <c r="D34" i="6" s="1"/>
  <c r="C25" i="6"/>
  <c r="G20" i="6"/>
  <c r="H18" i="6"/>
  <c r="G18" i="6"/>
  <c r="F18" i="6"/>
  <c r="E18" i="6"/>
  <c r="D18" i="6"/>
  <c r="C18" i="6"/>
  <c r="H6" i="6"/>
  <c r="G6" i="6"/>
  <c r="G34" i="6" s="1"/>
  <c r="F6" i="6"/>
  <c r="E6" i="6"/>
  <c r="E34" i="6" s="1"/>
  <c r="D6" i="6"/>
  <c r="C6" i="6"/>
  <c r="C34" i="6" s="1"/>
  <c r="I19" i="5"/>
  <c r="I18" i="5" s="1"/>
  <c r="G18" i="5"/>
  <c r="I17" i="5"/>
  <c r="I16" i="5"/>
  <c r="G16" i="5"/>
  <c r="I15" i="5"/>
  <c r="G15" i="5"/>
  <c r="I14" i="5"/>
  <c r="I13" i="5"/>
  <c r="I12" i="5"/>
  <c r="I11" i="5"/>
  <c r="I10" i="5"/>
  <c r="I9" i="5"/>
  <c r="I8" i="5"/>
  <c r="I7" i="5"/>
  <c r="I6" i="5"/>
  <c r="G6" i="5"/>
  <c r="G20" i="5" s="1"/>
  <c r="I20" i="5" l="1"/>
  <c r="D40" i="4"/>
  <c r="D39" i="4"/>
  <c r="D38" i="4"/>
  <c r="C20" i="4"/>
  <c r="C21" i="4" s="1"/>
  <c r="D25" i="2" l="1"/>
  <c r="F24" i="2"/>
  <c r="F20" i="2" s="1"/>
  <c r="E24" i="2"/>
  <c r="C24" i="2"/>
  <c r="C23" i="2"/>
  <c r="C22" i="2"/>
  <c r="E20" i="2"/>
  <c r="E25" i="2" s="1"/>
  <c r="D20" i="2"/>
  <c r="D21" i="2" s="1"/>
  <c r="C20" i="2"/>
  <c r="E18" i="2"/>
  <c r="C17" i="2"/>
  <c r="C16" i="2"/>
  <c r="C15" i="2"/>
  <c r="F13" i="2"/>
  <c r="F18" i="2" s="1"/>
  <c r="E13" i="2"/>
  <c r="E14" i="2" s="1"/>
  <c r="D13" i="2"/>
  <c r="D18" i="2" s="1"/>
  <c r="C18" i="2" s="1"/>
  <c r="C25" i="2" l="1"/>
  <c r="F21" i="2"/>
  <c r="F25" i="2"/>
  <c r="D14" i="2"/>
  <c r="C14" i="2" s="1"/>
  <c r="F14" i="2"/>
  <c r="E21" i="2"/>
  <c r="C21" i="2" s="1"/>
  <c r="C13" i="2"/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<sst xmlns="http://schemas.openxmlformats.org/spreadsheetml/2006/main" count="591" uniqueCount="437">
  <si>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</si>
  <si>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</si>
  <si>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</si>
  <si>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</si>
  <si>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</si>
  <si>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</si>
  <si>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</si>
  <si>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</si>
  <si>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</si>
  <si>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</si>
  <si>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</si>
  <si>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</si>
  <si>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</si>
  <si>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</si>
  <si>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</si>
  <si>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</si>
  <si>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</si>
  <si>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</si>
  <si>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</si>
  <si>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</si>
  <si>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</si>
  <si>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</si>
  <si>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</si>
  <si>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</si>
  <si>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</si>
  <si>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</si>
  <si>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</si>
  <si>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</si>
  <si>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</si>
  <si>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</si>
  <si>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</si>
  <si>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</si>
  <si>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</si>
  <si>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</si>
  <si>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</si>
  <si>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</si>
  <si>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</si>
  <si>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</si>
  <si>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</si>
  <si>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</si>
  <si>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</si>
  <si>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</si>
  <si>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</si>
  <si>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</si>
  <si>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</si>
  <si>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</si>
  <si>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</si>
  <si>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</si>
  <si>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</si>
  <si>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</si>
  <si>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</si>
  <si>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</si>
  <si>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</si>
  <si>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</si>
  <si>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</si>
  <si>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</si>
  <si>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</si>
  <si>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</si>
  <si>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</si>
  <si>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</si>
  <si>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</si>
  <si>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</si>
  <si>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</si>
  <si>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</si>
  <si>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</si>
  <si>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</si>
  <si>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</si>
  <si>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</si>
  <si>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</si>
  <si>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</si>
  <si>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</si>
  <si>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</si>
  <si>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</si>
  <si>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</si>
  <si>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</si>
  <si>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</si>
  <si>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Інші джерела власних надходжень бюджетних установ  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</si>
  <si>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</si>
  <si>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</si>
  <si>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</si>
  <si>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</si>
  <si>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</si>
  <si>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</si>
  <si>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</si>
  <si>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</si>
  <si>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</si>
  <si>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</si>
  <si>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</si>
  <si>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</si>
  <si>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</si>
  <si>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</si>
  <si>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</si>
  <si>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Секретар ради</t>
  </si>
  <si>
    <t>Руслан ШИШКА</t>
  </si>
  <si>
    <t>до рішення  міської ради</t>
  </si>
  <si>
    <t>ДОХОДИ_x000D_
Бродівського міського бюджету на 2021 рік</t>
  </si>
  <si>
    <t>від  24 грудня  №66</t>
  </si>
  <si>
    <t>ДЖЕРЕЛА ФІНАНСУВАННЯ_x000D_
Бродівського міського  бюджету на 2021 рік</t>
  </si>
  <si>
    <t>Найменування згідно з Класифікацією фінансування бюджету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</si>
  <si>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</si>
  <si>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</si>
  <si>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</si>
  <si>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</si>
  <si>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</si>
  <si>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</si>
  <si>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</si>
  <si>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</si>
  <si>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</si>
  <si>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</si>
  <si>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Додаток 2</t>
  </si>
  <si>
    <t>РОЗПОДІЛ</t>
  </si>
  <si>
    <t>видатків Бродівського міського бюджету  на 2021 рік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</si>
  <si>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</si>
  <si>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</si>
  <si>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</si>
  <si>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</si>
  <si>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</si>
  <si>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Разом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</si>
  <si>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</si>
  <si>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</si>
  <si>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</si>
  <si>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</si>
  <si>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</si>
  <si>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0200000</t>
  </si>
  <si>
    <t>02</t>
  </si>
  <si>
    <t>Виконавчий комітет  Бродівської  міської ради</t>
  </si>
  <si>
    <t>0210150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</si>
  <si>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</si>
  <si>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</si>
  <si>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</si>
  <si>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</si>
  <si>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</si>
  <si>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об`єднаних територіальних громадах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</si>
  <si>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</si>
  <si>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</si>
  <si>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</si>
  <si>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</si>
  <si>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</si>
  <si>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</si>
  <si>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</si>
  <si>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</si>
  <si>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</si>
  <si>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</si>
  <si>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</si>
  <si>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</si>
  <si>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</si>
  <si>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</si>
  <si>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</si>
  <si>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</si>
  <si>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</si>
  <si>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</si>
  <si>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</si>
  <si>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</si>
  <si>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</si>
  <si>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</si>
  <si>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</si>
  <si>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0212144</t>
  </si>
  <si>
    <t>2144</t>
  </si>
  <si>
    <t>0763</t>
  </si>
  <si>
    <t>Централізовані заходи з лікування хворих на цукровий та нецукровий діабет</t>
  </si>
  <si>
    <t>0212151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</si>
  <si>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</si>
  <si>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</si>
  <si>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</si>
  <si>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</si>
  <si>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</si>
  <si>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0213031</t>
  </si>
  <si>
    <t>3031</t>
  </si>
  <si>
    <t>1030</t>
  </si>
  <si>
    <t>Надання інших пільг окремим категоріям громадян відповідно до законодавства</t>
  </si>
  <si>
    <t>0213032</t>
  </si>
  <si>
    <t>3032</t>
  </si>
  <si>
    <t>1070</t>
  </si>
  <si>
    <t>Надання пільг окремим категоріям громадян з оплати послуг зв`язку</t>
  </si>
  <si>
    <t>0213033</t>
  </si>
  <si>
    <t>3033</t>
  </si>
  <si>
    <t>Компенсаційні виплати на пільговий проїзд автомобільним транспортом окремим категоріям громадян</t>
  </si>
  <si>
    <t>0213035</t>
  </si>
  <si>
    <t>3035</t>
  </si>
  <si>
    <t>Компенсаційні виплати за пільговий проїзд окремих категорій громадян на залізничному транспорті</t>
  </si>
  <si>
    <t>0213104</t>
  </si>
  <si>
    <t>3104</t>
  </si>
  <si>
    <t>1020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</si>
  <si>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</si>
  <si>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0213105</t>
  </si>
  <si>
    <t>3105</t>
  </si>
  <si>
    <t>1010</t>
  </si>
  <si>
    <t>Надання реабілітаційних послуг особам з інвалідністю та дітям з інвалідністю</t>
  </si>
  <si>
    <t>0213121</t>
  </si>
  <si>
    <t>3121</t>
  </si>
  <si>
    <t>1040</t>
  </si>
  <si>
    <t xml:space="preserve">Утримання та забезпечення діяльності центрів соціальних служб </t>
  </si>
  <si>
    <t>0213160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</si>
  <si>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</si>
  <si>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</si>
  <si>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0213180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</si>
  <si>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</si>
  <si>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</si>
  <si>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0213192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</si>
  <si>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</si>
  <si>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</si>
  <si>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0213242</t>
  </si>
  <si>
    <t>3242</t>
  </si>
  <si>
    <t>1090</t>
  </si>
  <si>
    <t>Інші заходи у сфері соціального захисту і соціального забезпечення</t>
  </si>
  <si>
    <t>0216011</t>
  </si>
  <si>
    <t>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</si>
  <si>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</si>
  <si>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</si>
  <si>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</si>
  <si>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</si>
  <si>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</si>
  <si>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</si>
  <si>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</si>
  <si>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</si>
  <si>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</si>
  <si>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</si>
  <si>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</si>
  <si>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</si>
  <si>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</si>
  <si>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</si>
  <si>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0217310</t>
  </si>
  <si>
    <t>7310</t>
  </si>
  <si>
    <t>0443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</si>
  <si>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</si>
  <si>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</si>
  <si>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</si>
  <si>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</si>
  <si>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0217350</t>
  </si>
  <si>
    <t>Розроблення схем планування та забудови територій(  містобудівної документації)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</si>
  <si>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</si>
  <si>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</si>
  <si>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</si>
  <si>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</si>
  <si>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0217660</t>
  </si>
  <si>
    <t>0490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</si>
  <si>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</si>
  <si>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</si>
  <si>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</si>
  <si>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</si>
  <si>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</si>
  <si>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</si>
  <si>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</si>
  <si>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</si>
  <si>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</si>
  <si>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</si>
  <si>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</si>
  <si>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</si>
  <si>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</si>
  <si>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</si>
  <si>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0218340</t>
  </si>
  <si>
    <t>8340</t>
  </si>
  <si>
    <t>0540</t>
  </si>
  <si>
    <t>Природоохоронні заходи за рахунок цільових фондів</t>
  </si>
  <si>
    <t>0218410</t>
  </si>
  <si>
    <t>8410</t>
  </si>
  <si>
    <t>0830</t>
  </si>
  <si>
    <t>Фінансова підтримка засобів масової інформації</t>
  </si>
  <si>
    <t>0600000</t>
  </si>
  <si>
    <t>06</t>
  </si>
  <si>
    <t>Відділ освіти Бродівської міської ради</t>
  </si>
  <si>
    <t>0610160</t>
  </si>
  <si>
    <t>0611010</t>
  </si>
  <si>
    <t>0910</t>
  </si>
  <si>
    <t>Надання дошкільної освіти</t>
  </si>
  <si>
    <t>0611021</t>
  </si>
  <si>
    <t>0921</t>
  </si>
  <si>
    <t>Надання загальної середньої освіти закладами загальної середньої освіти</t>
  </si>
  <si>
    <t>0611031</t>
  </si>
  <si>
    <t>0611070</t>
  </si>
  <si>
    <t>0960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</si>
  <si>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</si>
  <si>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</si>
  <si>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</si>
  <si>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</si>
  <si>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</si>
  <si>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</si>
  <si>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</si>
  <si>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</si>
  <si>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</si>
  <si>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</si>
  <si>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0611160</t>
  </si>
  <si>
    <t>1160</t>
  </si>
  <si>
    <t>Забезпечення діяльності центрів професійного розвитку педагогічних працівників</t>
  </si>
  <si>
    <t>0615031</t>
  </si>
  <si>
    <t>5031</t>
  </si>
  <si>
    <t>0810</t>
  </si>
  <si>
    <t>Утримання та навчально-тренувальна робота комунальних дитячо-юнацьких спортивних шкіл</t>
  </si>
  <si>
    <t>0217321</t>
  </si>
  <si>
    <t>7321</t>
  </si>
  <si>
    <t>Будівництво освітніх установ та закладів</t>
  </si>
  <si>
    <t>1000000</t>
  </si>
  <si>
    <t>Відділ культури, туризму,  молоді та спорту Бродівської міської ради</t>
  </si>
  <si>
    <t>1010160</t>
  </si>
  <si>
    <t>1011080</t>
  </si>
  <si>
    <t>Надання спеціальної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</si>
  <si>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</si>
  <si>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</si>
  <si>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</si>
  <si>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</si>
  <si>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4030</t>
  </si>
  <si>
    <t>0824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</si>
  <si>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</si>
  <si>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</si>
  <si>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</si>
  <si>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</si>
  <si>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</si>
  <si>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4060</t>
  </si>
  <si>
    <t>0828</t>
  </si>
  <si>
    <t>Забезпечення діяльності палаців i будинків культури, клубів, центрів дозвілля та iнших клубних закладів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</si>
  <si>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</si>
  <si>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</si>
  <si>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</si>
  <si>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</si>
  <si>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</si>
  <si>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</si>
  <si>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</si>
  <si>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</si>
  <si>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</si>
  <si>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</si>
  <si>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</si>
  <si>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</si>
  <si>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</si>
  <si>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</si>
  <si>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</si>
  <si>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</si>
  <si>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</si>
  <si>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</si>
  <si>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</si>
  <si>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1017324</t>
  </si>
  <si>
    <t>Будівництво установ та закладів культури</t>
  </si>
  <si>
    <t>3700000</t>
  </si>
  <si>
    <t>Фінансове управління Бродівської  міської ради</t>
  </si>
  <si>
    <t>3710160</t>
  </si>
  <si>
    <t>3718775</t>
  </si>
  <si>
    <t>Інші заходи за рахунок коштів резервного фонду місцевого бюджету</t>
  </si>
  <si>
    <t>3719110</t>
  </si>
  <si>
    <t>9110</t>
  </si>
  <si>
    <t>Реверсна дотація </t>
  </si>
  <si>
    <t>Інша субвенція з місцевого бюджету</t>
  </si>
  <si>
    <t>УСЬОГО</t>
  </si>
  <si>
    <t>Додаток 4</t>
  </si>
  <si>
    <t>до рішення міської ради</t>
  </si>
  <si>
    <t>від 24 грудня 2020 №66</t>
  </si>
  <si>
    <t>Міжбюджетні трансферти міського бюджету Бродівського  міської  ради на 2021 рік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</si>
  <si>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</si>
  <si>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</si>
  <si>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</si>
  <si>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</si>
  <si>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</si>
  <si>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Освітня субвенція з державного бюджету місцевим бюджетам</t>
  </si>
  <si>
    <t>Державний бюджет</t>
  </si>
  <si>
    <t xml:space="preserve">Інша субвенція з місцевого бюджету </t>
  </si>
  <si>
    <t>Підкамінський селищний бюджет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</si>
  <si>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</si>
  <si>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</si>
  <si>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</si>
  <si>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</si>
  <si>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</si>
  <si>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</si>
  <si>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</si>
  <si>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</si>
  <si>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</si>
  <si>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</si>
  <si>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 xml:space="preserve"> Реверсна дотація</t>
  </si>
  <si>
    <t>Лопатинський селищний бюджет</t>
  </si>
  <si>
    <t>Обласний бюджет</t>
  </si>
  <si>
    <t xml:space="preserve">Секретар ради </t>
  </si>
  <si>
    <t>Додаток 5
до рішення  міської ради
від 24 грудня 2020 року № 66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</si>
  <si>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</si>
  <si>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</si>
  <si>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</si>
  <si>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</si>
  <si>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</si>
  <si>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</si>
  <si>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</si>
  <si>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</si>
  <si>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</si>
  <si>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</si>
  <si>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</si>
  <si>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>Будівництво об"єктів житлово-комунального господарста</t>
  </si>
  <si>
    <t>Виготовлення проєктно-кошторисної документації на будівництво каналізаційних мереж району Старі Броди</t>
  </si>
  <si>
    <t xml:space="preserve">Реконструкція побутової та зливної каналізації по вул. Мазепи, вул. Б. Хмельницького, вул. Чубинського, вул. Виговського, вул. М. Вербицького, вул. Ентузіастів, вул. Роздольського </t>
  </si>
  <si>
    <t>Виготовлення проєктно-кошторисної документації на капітальний ремонт з утепленням фасаду КНП "Бродівська ЦРЛ"</t>
  </si>
  <si>
    <t>Реконструкція частини приміщень  другого поверху терапевтичного корпусу під влаштування операційного блоку КНП "Бродівська ЦРЛ" по вул. Л.Українки</t>
  </si>
  <si>
    <t>Утримання та розвиток автомобільних доріг та дорожньої інфраструктури за рахунок коштів місцевих бюджетів</t>
  </si>
  <si>
    <t xml:space="preserve">Виготовлення проєктно-кошторисної документації на капітальний ремонт доріг місцевого значення на території громади </t>
  </si>
  <si>
    <t>Реконструкція площі Ринок в м.Броди</t>
  </si>
  <si>
    <t>Розроблення схем планування та забудови територій (містобудівної документації)</t>
  </si>
  <si>
    <t>Виготовлення містобудівної документації</t>
  </si>
  <si>
    <t>Внески до статутного капіталу суб’єктів господарювання</t>
  </si>
  <si>
    <t>0617321</t>
  </si>
  <si>
    <t>Капітальний ремонт приміщень закладів освіти  (співфінансування переможців обласного конкурсу проєктів місцевих ініціатив)</t>
  </si>
  <si>
    <t>Відділ  культури, туризму, молоді та спорту Бродівської міської ради</t>
  </si>
  <si>
    <t>Капітальний ремонт покрівлі Народного дому с.Пониковиця</t>
  </si>
  <si>
    <t xml:space="preserve">Всього </t>
  </si>
  <si>
    <t>Додаток 8
до рішення  міської ради
від 24 грудня 2020 року № 66</t>
  </si>
  <si>
    <t>код бюджету</t>
  </si>
  <si>
    <t>Лімітне споживання енергоносіїв у фізичних обсягах по головних розпорядниках коштів на 2021 рік</t>
  </si>
  <si>
    <t>Назва головного розпорядника коштів</t>
  </si>
  <si>
    <t>Теплова енергія, Г/КАЛ, КЕКВ 2271</t>
  </si>
  <si>
    <t>Водопостачання та водовідведення, куб.м,  КЕКВ 2272</t>
  </si>
  <si>
    <t>Електрична енергія, Кват, КЕКВ 2273</t>
  </si>
  <si>
    <t>Природний газ, куб.м,  КЕКВ 2274</t>
  </si>
  <si>
    <t>Тверде паливо, т,  КЕКВ 2275</t>
  </si>
  <si>
    <t>тверде паливо, куб.м ,  КЕКВ 2275</t>
  </si>
  <si>
    <t>Виконавчий комітет Бродівської міської ради, в тому числі</t>
  </si>
  <si>
    <t>апарат міської ради</t>
  </si>
  <si>
    <t>центр надання адміністративних послуг</t>
  </si>
  <si>
    <t>лікарня</t>
  </si>
  <si>
    <t>поліклініка</t>
  </si>
  <si>
    <t>фельдшерсько-акушерські пункти</t>
  </si>
  <si>
    <t>амбулаторії</t>
  </si>
  <si>
    <t>бухгалтерія лікарні</t>
  </si>
  <si>
    <t>територіальний центр соціального обслуговування(надання соціальних послуг)</t>
  </si>
  <si>
    <t>центр соціальної реабілітації осіб з інвалідністю та дітей з інвалідністю</t>
  </si>
  <si>
    <t xml:space="preserve">центр соціальних служб </t>
  </si>
  <si>
    <t>пожежна охорона</t>
  </si>
  <si>
    <t>Відділ  освіти Бродіської міської ради, в тому числі</t>
  </si>
  <si>
    <t>дитячі дошкільні установи</t>
  </si>
  <si>
    <t>заклади середньої освіти</t>
  </si>
  <si>
    <t>заклади позашкільної освіти</t>
  </si>
  <si>
    <t>централізована бухгалтерія та група обслуговування при відділі освіти</t>
  </si>
  <si>
    <t>інклюзивно-ресурсний центр</t>
  </si>
  <si>
    <t>дитячо-юнацька спортивна школа</t>
  </si>
  <si>
    <t>Відділ  культури, туризму, молоді та спорту Бродівської міської ради, в тому числі</t>
  </si>
  <si>
    <t>централізована бібліотечна система</t>
  </si>
  <si>
    <t>музей</t>
  </si>
  <si>
    <t>народні доми</t>
  </si>
  <si>
    <t>централізована бухгалтерія</t>
  </si>
  <si>
    <t>музична школа</t>
  </si>
  <si>
    <t>Фінансове управління Бродівської міської ради</t>
  </si>
  <si>
    <t>19,2</t>
  </si>
  <si>
    <t>апарат фінансового управління</t>
  </si>
  <si>
    <t>Додаток 3</t>
  </si>
  <si>
    <t>Поповнення статутного фонду: КП "Бродиводоканал"- 1280,0 тис.грн.:виготовлення ПКД на реконструкцію очисних споруд-300тис.грн.,придбання грабельних решіток на КНС2шт.-370тис.грн.,придбання устаткування для повірки водяних лічильників-150тис.грн.,виготовлення дозвольних документів на спецвикористання води-170тис.грн., капітальний ремонт водопроводу на пл.Ринок-290 тис.грн.; КП "Броди"-  4550,0 тис.грн.: придбання сміттєвоза-1550тис.грн., придбання сміттєвих контейнерів-900тис.грн., придбання бочки для асенізаційної машини-100тис.грн.,капітальний ремонт ліній вуличного освітлення сільських населених пунктів-1250тис.грн., придбання 50 шафів керування вуличним освітленням для сільських населених пунктів-750тис.грн.</t>
  </si>
  <si>
    <t xml:space="preserve">Розподіл коштів бюджету розвитку на здійснення заходів на будівництво, реконструкцію і реставрацію, капітальний ремонт об'єктів виробничої, комунікаційної та соціальної інфраструктури за об'єктами у 2021 році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</si>
</sst>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35" x14ac:knownFonts="1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20"/>
      <color indexed="8"/>
      <name val="Times New Roman"/>
      <family val="1"/>
      <charset val="204"/>
    </font>
    <font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sz val="2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name val="Arial Cyr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2" fillId="0" borderId="0">
      <alignment vertical="top"/>
    </xf>
  </cellStyleXfs>
  <cellXfs count="15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4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0" fillId="2" borderId="0" xfId="0" applyFill="1"/>
    <xf numFmtId="0" fontId="2" fillId="2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4" fontId="0" fillId="0" borderId="0" xfId="0" applyNumberForma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0" fontId="0" fillId="0" borderId="0" xfId="0" applyFill="1"/>
    <xf numFmtId="0" fontId="11" fillId="0" borderId="0" xfId="0" applyFont="1" applyFill="1"/>
    <xf numFmtId="0" fontId="11" fillId="0" borderId="1" xfId="0" quotePrefix="1" applyFont="1" applyFill="1" applyBorder="1" applyAlignment="1">
      <alignment horizontal="left"/>
    </xf>
    <xf numFmtId="0" fontId="13" fillId="0" borderId="0" xfId="0" applyFont="1" applyFill="1"/>
    <xf numFmtId="0" fontId="11" fillId="0" borderId="0" xfId="0" applyFont="1" applyFill="1" applyAlignment="1">
      <alignment horizontal="right"/>
    </xf>
    <xf numFmtId="0" fontId="11" fillId="0" borderId="2" xfId="0" applyFont="1" applyBorder="1" applyAlignment="1">
      <alignment wrapText="1"/>
    </xf>
    <xf numFmtId="0" fontId="11" fillId="0" borderId="2" xfId="0" applyFont="1" applyBorder="1" applyAlignment="1">
      <alignment horizontal="left"/>
    </xf>
    <xf numFmtId="0" fontId="11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0" xfId="0" applyFont="1" applyBorder="1"/>
    <xf numFmtId="0" fontId="0" fillId="0" borderId="2" xfId="0" applyBorder="1"/>
    <xf numFmtId="0" fontId="11" fillId="0" borderId="2" xfId="0" applyFont="1" applyBorder="1" applyAlignment="1">
      <alignment horizontal="center" wrapText="1"/>
    </xf>
    <xf numFmtId="0" fontId="0" fillId="0" borderId="0" xfId="0" applyBorder="1"/>
    <xf numFmtId="0" fontId="15" fillId="0" borderId="0" xfId="0" applyFont="1"/>
    <xf numFmtId="0" fontId="18" fillId="0" borderId="2" xfId="0" applyNumberFormat="1" applyFont="1" applyFill="1" applyBorder="1" applyAlignment="1" applyProtection="1">
      <alignment horizontal="center" vertical="center" wrapText="1"/>
    </xf>
    <xf numFmtId="0" fontId="20" fillId="0" borderId="2" xfId="0" applyNumberFormat="1" applyFont="1" applyFill="1" applyBorder="1" applyAlignment="1" applyProtection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1" fontId="23" fillId="0" borderId="2" xfId="1" applyNumberFormat="1" applyFont="1" applyBorder="1" applyAlignment="1">
      <alignment horizontal="center" vertical="center"/>
    </xf>
    <xf numFmtId="0" fontId="25" fillId="0" borderId="2" xfId="0" applyFont="1" applyBorder="1" applyAlignment="1">
      <alignment vertical="justify" wrapText="1"/>
    </xf>
    <xf numFmtId="0" fontId="25" fillId="0" borderId="2" xfId="0" applyFont="1" applyBorder="1" applyAlignment="1">
      <alignment vertical="justify"/>
    </xf>
    <xf numFmtId="1" fontId="24" fillId="0" borderId="2" xfId="0" applyNumberFormat="1" applyFont="1" applyBorder="1" applyAlignment="1">
      <alignment horizontal="center" vertical="center" wrapText="1"/>
    </xf>
    <xf numFmtId="1" fontId="25" fillId="0" borderId="2" xfId="1" applyNumberFormat="1" applyFont="1" applyBorder="1" applyAlignment="1">
      <alignment horizontal="center" vertical="center"/>
    </xf>
    <xf numFmtId="0" fontId="24" fillId="0" borderId="2" xfId="0" applyFont="1" applyBorder="1" applyAlignment="1">
      <alignment vertical="justify" wrapText="1"/>
    </xf>
    <xf numFmtId="0" fontId="24" fillId="0" borderId="2" xfId="0" applyFont="1" applyBorder="1" applyAlignment="1">
      <alignment vertical="justify"/>
    </xf>
    <xf numFmtId="0" fontId="24" fillId="0" borderId="2" xfId="0" applyFont="1" applyBorder="1" applyAlignment="1">
      <alignment vertical="center" wrapText="1"/>
    </xf>
    <xf numFmtId="0" fontId="24" fillId="3" borderId="2" xfId="0" quotePrefix="1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justify" wrapText="1"/>
    </xf>
    <xf numFmtId="0" fontId="24" fillId="0" borderId="2" xfId="0" applyFont="1" applyBorder="1" applyAlignment="1">
      <alignment wrapText="1"/>
    </xf>
    <xf numFmtId="49" fontId="26" fillId="0" borderId="2" xfId="0" applyNumberFormat="1" applyFont="1" applyBorder="1" applyAlignment="1">
      <alignment horizontal="center" vertical="center" wrapText="1"/>
    </xf>
    <xf numFmtId="164" fontId="27" fillId="0" borderId="2" xfId="1" applyNumberFormat="1" applyFont="1" applyBorder="1" applyAlignment="1">
      <alignment vertical="center" wrapText="1"/>
    </xf>
    <xf numFmtId="164" fontId="27" fillId="0" borderId="2" xfId="1" applyNumberFormat="1" applyFont="1" applyBorder="1" applyAlignment="1">
      <alignment vertical="center"/>
    </xf>
    <xf numFmtId="1" fontId="27" fillId="0" borderId="2" xfId="1" applyNumberFormat="1" applyFont="1" applyBorder="1" applyAlignment="1">
      <alignment horizontal="center" vertical="center"/>
    </xf>
    <xf numFmtId="1" fontId="27" fillId="0" borderId="2" xfId="1" applyNumberFormat="1" applyFont="1" applyBorder="1" applyAlignment="1">
      <alignment vertical="center"/>
    </xf>
    <xf numFmtId="0" fontId="26" fillId="0" borderId="2" xfId="0" applyFont="1" applyBorder="1" applyAlignment="1">
      <alignment horizontal="left" vertical="justify" wrapText="1"/>
    </xf>
    <xf numFmtId="1" fontId="26" fillId="0" borderId="2" xfId="0" applyNumberFormat="1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49" fontId="24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left" vertical="center" wrapText="1"/>
    </xf>
    <xf numFmtId="164" fontId="27" fillId="0" borderId="2" xfId="0" applyNumberFormat="1" applyFont="1" applyBorder="1" applyAlignment="1">
      <alignment vertical="justify" wrapText="1"/>
    </xf>
    <xf numFmtId="164" fontId="27" fillId="0" borderId="2" xfId="0" applyNumberFormat="1" applyFont="1" applyBorder="1" applyAlignment="1">
      <alignment vertical="justify"/>
    </xf>
    <xf numFmtId="1" fontId="27" fillId="0" borderId="2" xfId="0" applyNumberFormat="1" applyFont="1" applyBorder="1" applyAlignment="1">
      <alignment horizontal="center" vertical="center"/>
    </xf>
    <xf numFmtId="1" fontId="27" fillId="0" borderId="2" xfId="0" applyNumberFormat="1" applyFont="1" applyBorder="1" applyAlignment="1">
      <alignment vertical="justify"/>
    </xf>
    <xf numFmtId="0" fontId="24" fillId="0" borderId="0" xfId="0" applyFont="1"/>
    <xf numFmtId="0" fontId="24" fillId="0" borderId="0" xfId="0" applyFont="1" applyAlignment="1">
      <alignment wrapText="1"/>
    </xf>
    <xf numFmtId="0" fontId="28" fillId="0" borderId="0" xfId="0" applyFont="1"/>
    <xf numFmtId="0" fontId="14" fillId="0" borderId="1" xfId="0" applyFont="1" applyBorder="1"/>
    <xf numFmtId="0" fontId="16" fillId="0" borderId="2" xfId="0" applyNumberFormat="1" applyFont="1" applyFill="1" applyBorder="1" applyAlignment="1" applyProtection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3" borderId="2" xfId="0" quotePrefix="1" applyFont="1" applyFill="1" applyBorder="1" applyAlignment="1">
      <alignment horizontal="center" vertical="center" wrapText="1"/>
    </xf>
    <xf numFmtId="0" fontId="17" fillId="3" borderId="2" xfId="0" quotePrefix="1" applyFont="1" applyFill="1" applyBorder="1" applyAlignment="1">
      <alignment horizontal="right" vertical="center" wrapText="1"/>
    </xf>
    <xf numFmtId="4" fontId="17" fillId="3" borderId="2" xfId="0" quotePrefix="1" applyNumberFormat="1" applyFont="1" applyFill="1" applyBorder="1" applyAlignment="1">
      <alignment horizontal="right" vertical="center" wrapText="1"/>
    </xf>
    <xf numFmtId="0" fontId="29" fillId="0" borderId="2" xfId="0" applyFont="1" applyBorder="1" applyAlignment="1">
      <alignment horizontal="right" vertical="center"/>
    </xf>
    <xf numFmtId="165" fontId="17" fillId="0" borderId="2" xfId="0" applyNumberFormat="1" applyFont="1" applyBorder="1" applyAlignment="1">
      <alignment horizontal="right" vertical="center" wrapText="1"/>
    </xf>
    <xf numFmtId="0" fontId="17" fillId="0" borderId="2" xfId="0" applyFont="1" applyBorder="1" applyAlignment="1">
      <alignment horizontal="right" vertical="center" wrapText="1"/>
    </xf>
    <xf numFmtId="0" fontId="17" fillId="0" borderId="2" xfId="0" applyFont="1" applyBorder="1" applyAlignment="1">
      <alignment horizontal="right" vertical="center"/>
    </xf>
    <xf numFmtId="0" fontId="16" fillId="3" borderId="2" xfId="0" quotePrefix="1" applyFont="1" applyFill="1" applyBorder="1" applyAlignment="1">
      <alignment horizontal="right" vertical="center" wrapText="1"/>
    </xf>
    <xf numFmtId="0" fontId="17" fillId="0" borderId="2" xfId="0" applyFont="1" applyBorder="1" applyAlignment="1">
      <alignment horizontal="center" vertical="center" wrapText="1"/>
    </xf>
    <xf numFmtId="49" fontId="17" fillId="0" borderId="2" xfId="0" applyNumberFormat="1" applyFont="1" applyBorder="1" applyAlignment="1">
      <alignment horizontal="right" vertical="center" wrapText="1"/>
    </xf>
    <xf numFmtId="3" fontId="29" fillId="0" borderId="2" xfId="0" applyNumberFormat="1" applyFont="1" applyBorder="1" applyAlignment="1">
      <alignment horizontal="right" vertical="center"/>
    </xf>
    <xf numFmtId="2" fontId="29" fillId="0" borderId="2" xfId="0" applyNumberFormat="1" applyFont="1" applyBorder="1" applyAlignment="1">
      <alignment horizontal="right" vertical="center"/>
    </xf>
    <xf numFmtId="49" fontId="16" fillId="0" borderId="2" xfId="0" applyNumberFormat="1" applyFont="1" applyBorder="1" applyAlignment="1">
      <alignment horizontal="right" vertical="center" wrapText="1"/>
    </xf>
    <xf numFmtId="0" fontId="16" fillId="0" borderId="2" xfId="0" applyFont="1" applyBorder="1" applyAlignment="1">
      <alignment horizontal="right" vertical="center"/>
    </xf>
    <xf numFmtId="3" fontId="30" fillId="0" borderId="2" xfId="0" applyNumberFormat="1" applyFont="1" applyBorder="1" applyAlignment="1">
      <alignment horizontal="right" vertical="center"/>
    </xf>
    <xf numFmtId="2" fontId="30" fillId="0" borderId="2" xfId="0" applyNumberFormat="1" applyFont="1" applyBorder="1" applyAlignment="1">
      <alignment horizontal="right" vertical="center"/>
    </xf>
    <xf numFmtId="49" fontId="17" fillId="0" borderId="2" xfId="0" applyNumberFormat="1" applyFont="1" applyBorder="1" applyAlignment="1">
      <alignment horizontal="center" vertical="center" wrapText="1"/>
    </xf>
    <xf numFmtId="0" fontId="17" fillId="0" borderId="2" xfId="0" applyFont="1" applyBorder="1"/>
    <xf numFmtId="49" fontId="16" fillId="0" borderId="2" xfId="0" applyNumberFormat="1" applyFont="1" applyBorder="1" applyAlignment="1">
      <alignment horizontal="right"/>
    </xf>
    <xf numFmtId="0" fontId="17" fillId="0" borderId="0" xfId="0" applyFont="1"/>
    <xf numFmtId="0" fontId="31" fillId="0" borderId="0" xfId="0" applyFont="1" applyAlignment="1">
      <alignment horizontal="left"/>
    </xf>
    <xf numFmtId="0" fontId="32" fillId="2" borderId="2" xfId="0" applyFont="1" applyFill="1" applyBorder="1" applyAlignment="1">
      <alignment horizontal="center" vertical="center" wrapText="1"/>
    </xf>
    <xf numFmtId="0" fontId="33" fillId="2" borderId="2" xfId="0" quotePrefix="1" applyFont="1" applyFill="1" applyBorder="1" applyAlignment="1">
      <alignment horizontal="center" vertical="center" wrapText="1"/>
    </xf>
    <xf numFmtId="0" fontId="32" fillId="2" borderId="2" xfId="0" quotePrefix="1" applyFont="1" applyFill="1" applyBorder="1" applyAlignment="1">
      <alignment horizontal="center" vertical="center" wrapText="1"/>
    </xf>
    <xf numFmtId="4" fontId="33" fillId="2" borderId="2" xfId="0" applyNumberFormat="1" applyFont="1" applyFill="1" applyBorder="1" applyAlignment="1">
      <alignment horizontal="center" vertical="center" wrapText="1"/>
    </xf>
    <xf numFmtId="4" fontId="33" fillId="2" borderId="2" xfId="0" quotePrefix="1" applyNumberFormat="1" applyFont="1" applyFill="1" applyBorder="1" applyAlignment="1">
      <alignment vertical="center" wrapText="1"/>
    </xf>
    <xf numFmtId="3" fontId="33" fillId="2" borderId="2" xfId="0" applyNumberFormat="1" applyFont="1" applyFill="1" applyBorder="1" applyAlignment="1">
      <alignment vertical="center" wrapText="1"/>
    </xf>
    <xf numFmtId="0" fontId="33" fillId="2" borderId="2" xfId="0" applyFont="1" applyFill="1" applyBorder="1" applyAlignment="1">
      <alignment horizontal="center" vertical="center" wrapText="1"/>
    </xf>
    <xf numFmtId="4" fontId="32" fillId="2" borderId="2" xfId="0" quotePrefix="1" applyNumberFormat="1" applyFont="1" applyFill="1" applyBorder="1" applyAlignment="1">
      <alignment horizontal="center" vertical="center" wrapText="1"/>
    </xf>
    <xf numFmtId="4" fontId="32" fillId="2" borderId="2" xfId="0" quotePrefix="1" applyNumberFormat="1" applyFont="1" applyFill="1" applyBorder="1" applyAlignment="1">
      <alignment vertical="center" wrapText="1"/>
    </xf>
    <xf numFmtId="3" fontId="32" fillId="2" borderId="2" xfId="0" applyNumberFormat="1" applyFont="1" applyFill="1" applyBorder="1" applyAlignment="1">
      <alignment vertical="center" wrapText="1"/>
    </xf>
    <xf numFmtId="4" fontId="32" fillId="0" borderId="2" xfId="0" quotePrefix="1" applyNumberFormat="1" applyFont="1" applyBorder="1" applyAlignment="1">
      <alignment horizontal="center" vertical="center" wrapText="1"/>
    </xf>
    <xf numFmtId="4" fontId="32" fillId="0" borderId="2" xfId="0" quotePrefix="1" applyNumberFormat="1" applyFont="1" applyBorder="1" applyAlignment="1">
      <alignment vertical="center" wrapText="1"/>
    </xf>
    <xf numFmtId="4" fontId="14" fillId="2" borderId="2" xfId="0" quotePrefix="1" applyNumberFormat="1" applyFont="1" applyFill="1" applyBorder="1" applyAlignment="1">
      <alignment vertical="center" wrapText="1"/>
    </xf>
    <xf numFmtId="0" fontId="14" fillId="2" borderId="2" xfId="0" quotePrefix="1" applyFont="1" applyFill="1" applyBorder="1" applyAlignment="1">
      <alignment horizontal="center" vertical="center" wrapText="1"/>
    </xf>
    <xf numFmtId="4" fontId="14" fillId="2" borderId="2" xfId="0" quotePrefix="1" applyNumberFormat="1" applyFont="1" applyFill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horizontal="center" vertical="center" wrapText="1"/>
    </xf>
    <xf numFmtId="49" fontId="21" fillId="0" borderId="2" xfId="0" applyNumberFormat="1" applyFont="1" applyBorder="1" applyAlignment="1">
      <alignment horizontal="center" vertical="center" wrapText="1"/>
    </xf>
    <xf numFmtId="49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2" xfId="0" applyFont="1" applyBorder="1" applyAlignment="1">
      <alignment horizontal="left" vertical="center" wrapText="1"/>
    </xf>
    <xf numFmtId="1" fontId="21" fillId="0" borderId="2" xfId="0" applyNumberFormat="1" applyFont="1" applyBorder="1" applyAlignment="1">
      <alignment horizontal="center" vertical="center" wrapText="1"/>
    </xf>
    <xf numFmtId="49" fontId="24" fillId="0" borderId="2" xfId="0" applyNumberFormat="1" applyFont="1" applyFill="1" applyBorder="1" applyAlignment="1" applyProtection="1">
      <alignment horizontal="center" vertical="center" wrapText="1"/>
    </xf>
    <xf numFmtId="0" fontId="24" fillId="0" borderId="2" xfId="0" applyNumberFormat="1" applyFont="1" applyFill="1" applyBorder="1" applyAlignment="1" applyProtection="1">
      <alignment horizontal="center" vertical="center" wrapText="1"/>
    </xf>
    <xf numFmtId="0" fontId="24" fillId="0" borderId="2" xfId="0" applyNumberFormat="1" applyFont="1" applyFill="1" applyBorder="1" applyAlignment="1" applyProtection="1">
      <alignment horizontal="left" vertical="center" wrapText="1"/>
    </xf>
    <xf numFmtId="49" fontId="26" fillId="0" borderId="2" xfId="0" applyNumberFormat="1" applyFont="1" applyFill="1" applyBorder="1" applyAlignment="1" applyProtection="1">
      <alignment horizontal="center" vertical="center" wrapText="1"/>
    </xf>
    <xf numFmtId="0" fontId="26" fillId="0" borderId="2" xfId="0" applyNumberFormat="1" applyFont="1" applyFill="1" applyBorder="1" applyAlignment="1" applyProtection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justify" vertical="center" wrapText="1"/>
    </xf>
    <xf numFmtId="0" fontId="16" fillId="0" borderId="2" xfId="0" applyNumberFormat="1" applyFont="1" applyFill="1" applyBorder="1" applyAlignment="1" applyProtection="1">
      <alignment horizontal="right" vertical="center" wrapText="1"/>
    </xf>
    <xf numFmtId="0" fontId="17" fillId="0" borderId="2" xfId="0" applyNumberFormat="1" applyFont="1" applyFill="1" applyBorder="1" applyAlignment="1" applyProtection="1">
      <alignment horizontal="center" vertical="center" wrapText="1"/>
    </xf>
    <xf numFmtId="0" fontId="17" fillId="0" borderId="2" xfId="0" applyNumberFormat="1" applyFont="1" applyFill="1" applyBorder="1" applyAlignment="1" applyProtection="1">
      <alignment horizontal="right" vertical="center" wrapText="1"/>
    </xf>
    <xf numFmtId="49" fontId="16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0" fillId="2" borderId="4" xfId="0" applyFill="1" applyBorder="1" applyAlignment="1"/>
    <xf numFmtId="0" fontId="0" fillId="2" borderId="5" xfId="0" applyFill="1" applyBorder="1" applyAlignment="1"/>
    <xf numFmtId="0" fontId="11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2" fillId="0" borderId="0" xfId="0" applyFont="1" applyFill="1" applyAlignment="1">
      <alignment horizontal="center" wrapText="1"/>
    </xf>
    <xf numFmtId="0" fontId="11" fillId="0" borderId="0" xfId="0" applyFont="1" applyFill="1" applyAlignment="1">
      <alignment horizontal="center"/>
    </xf>
    <xf numFmtId="0" fontId="11" fillId="0" borderId="2" xfId="0" applyFont="1" applyBorder="1" applyAlignment="1">
      <alignment horizontal="center"/>
    </xf>
    <xf numFmtId="0" fontId="6" fillId="0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9" fontId="24" fillId="0" borderId="2" xfId="0" applyNumberFormat="1" applyFont="1" applyBorder="1" applyAlignment="1">
      <alignment horizontal="center" vertical="center" wrapText="1"/>
    </xf>
    <xf numFmtId="0" fontId="24" fillId="3" borderId="2" xfId="0" quotePrefix="1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center" wrapText="1"/>
    </xf>
    <xf numFmtId="49" fontId="24" fillId="0" borderId="2" xfId="0" applyNumberFormat="1" applyFont="1" applyFill="1" applyBorder="1" applyAlignment="1" applyProtection="1">
      <alignment horizontal="center" vertical="center" wrapText="1"/>
    </xf>
    <xf numFmtId="0" fontId="24" fillId="0" borderId="2" xfId="0" applyNumberFormat="1" applyFont="1" applyFill="1" applyBorder="1" applyAlignment="1" applyProtection="1">
      <alignment horizontal="center" vertical="center" wrapText="1"/>
    </xf>
    <xf numFmtId="0" fontId="24" fillId="0" borderId="2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Alignment="1" applyProtection="1">
      <alignment horizontal="left" vertical="center" wrapText="1"/>
    </xf>
    <xf numFmtId="0" fontId="16" fillId="0" borderId="0" xfId="0" applyNumberFormat="1" applyFont="1" applyFill="1" applyBorder="1" applyAlignment="1" applyProtection="1">
      <alignment horizontal="center" vertical="top" wrapText="1"/>
    </xf>
    <xf numFmtId="0" fontId="17" fillId="0" borderId="0" xfId="0" applyFont="1" applyAlignment="1"/>
    <xf numFmtId="4" fontId="24" fillId="3" borderId="2" xfId="0" quotePrefix="1" applyNumberFormat="1" applyFont="1" applyFill="1" applyBorder="1" applyAlignment="1">
      <alignment horizontal="left" vertical="center" wrapText="1"/>
    </xf>
    <xf numFmtId="0" fontId="0" fillId="0" borderId="0" xfId="0" applyAlignment="1"/>
    <xf numFmtId="0" fontId="34" fillId="0" borderId="0" xfId="0" applyFont="1" applyAlignment="1">
      <alignment horizontal="left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topLeftCell="A80" workbookViewId="0">
      <selection sqref="A1:F99"/>
    </sheetView>
  </sheetViews>
  <sheetFormatPr defaultRowHeight="12.75" x14ac:dyDescent="0.2"/>
  <cols>
    <col min="1" max="1" width="13.5703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ht="25.5" customHeight="1" x14ac:dyDescent="0.2">
      <c r="A5" s="126" t="s">
        <v>95</v>
      </c>
      <c r="B5" s="127"/>
      <c r="C5" s="127"/>
      <c r="D5" s="127"/>
      <c r="E5" s="127"/>
      <c r="F5" s="127"/>
    </row>
    <row r="6" spans="1:6" ht="25.5" customHeight="1" x14ac:dyDescent="0.2">
      <c r="A6" s="4">
        <v>13545000000</v>
      </c>
      <c r="B6" s="2"/>
      <c r="C6" s="2"/>
      <c r="D6" s="2"/>
      <c r="E6" s="2"/>
      <c r="F6" s="2"/>
    </row>
    <row r="7" spans="1:6" x14ac:dyDescent="0.2">
      <c r="A7" s="3" t="s">
        <v>91</v>
      </c>
      <c r="F7" s="1" t="s">
        <v>1</v>
      </c>
    </row>
    <row r="8" spans="1:6" x14ac:dyDescent="0.2">
      <c r="A8" s="128" t="s">
        <v>2</v>
      </c>
      <c r="B8" s="128" t="s">
        <v>3</v>
      </c>
      <c r="C8" s="128" t="s">
        <v>4</v>
      </c>
      <c r="D8" s="128" t="s">
        <v>5</v>
      </c>
      <c r="E8" s="128" t="s">
        <v>6</v>
      </c>
      <c r="F8" s="128"/>
    </row>
    <row r="9" spans="1:6" x14ac:dyDescent="0.2">
      <c r="A9" s="128"/>
      <c r="B9" s="128"/>
      <c r="C9" s="128"/>
      <c r="D9" s="128"/>
      <c r="E9" s="128" t="s">
        <v>7</v>
      </c>
      <c r="F9" s="129" t="s">
        <v>8</v>
      </c>
    </row>
    <row r="10" spans="1:6" x14ac:dyDescent="0.2">
      <c r="A10" s="128"/>
      <c r="B10" s="128"/>
      <c r="C10" s="128"/>
      <c r="D10" s="128"/>
      <c r="E10" s="128"/>
      <c r="F10" s="128"/>
    </row>
    <row r="11" spans="1:6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x14ac:dyDescent="0.2">
      <c r="A12" s="6">
        <v>10000000</v>
      </c>
      <c r="B12" s="7" t="s">
        <v>9</v>
      </c>
      <c r="C12" s="8">
        <f t="shared" ref="C12:C43" si="0">D12+E12</f>
        <v>243058100</v>
      </c>
      <c r="D12" s="8">
        <v>243001600</v>
      </c>
      <c r="E12" s="8">
        <v>56500</v>
      </c>
      <c r="F12" s="8">
        <v>0</v>
      </c>
    </row>
    <row r="13" spans="1:6" ht="25.5" x14ac:dyDescent="0.2">
      <c r="A13" s="6">
        <v>11000000</v>
      </c>
      <c r="B13" s="7" t="s">
        <v>10</v>
      </c>
      <c r="C13" s="8">
        <f t="shared" si="0"/>
        <v>174795000</v>
      </c>
      <c r="D13" s="8">
        <v>174795000</v>
      </c>
      <c r="E13" s="8">
        <v>0</v>
      </c>
      <c r="F13" s="8">
        <v>0</v>
      </c>
    </row>
    <row r="14" spans="1:6" x14ac:dyDescent="0.2">
      <c r="A14" s="6">
        <v>11010000</v>
      </c>
      <c r="B14" s="7" t="s">
        <v>11</v>
      </c>
      <c r="C14" s="8">
        <f t="shared" si="0"/>
        <v>174765000</v>
      </c>
      <c r="D14" s="8">
        <v>174765000</v>
      </c>
      <c r="E14" s="8">
        <v>0</v>
      </c>
      <c r="F14" s="8">
        <v>0</v>
      </c>
    </row>
    <row r="15" spans="1:6" ht="38.25" x14ac:dyDescent="0.2">
      <c r="A15" s="9">
        <v>11010100</v>
      </c>
      <c r="B15" s="10" t="s">
        <v>12</v>
      </c>
      <c r="C15" s="11">
        <f t="shared" si="0"/>
        <v>123865000</v>
      </c>
      <c r="D15" s="11">
        <v>123865000</v>
      </c>
      <c r="E15" s="11">
        <v>0</v>
      </c>
      <c r="F15" s="11">
        <v>0</v>
      </c>
    </row>
    <row r="16" spans="1:6" ht="63.75" x14ac:dyDescent="0.2">
      <c r="A16" s="9">
        <v>11010200</v>
      </c>
      <c r="B16" s="10" t="s">
        <v>13</v>
      </c>
      <c r="C16" s="11">
        <f t="shared" si="0"/>
        <v>38600000</v>
      </c>
      <c r="D16" s="11">
        <v>38600000</v>
      </c>
      <c r="E16" s="11">
        <v>0</v>
      </c>
      <c r="F16" s="11">
        <v>0</v>
      </c>
    </row>
    <row r="17" spans="1:6" ht="38.25" x14ac:dyDescent="0.2">
      <c r="A17" s="9">
        <v>11010400</v>
      </c>
      <c r="B17" s="10" t="s">
        <v>14</v>
      </c>
      <c r="C17" s="11">
        <f t="shared" si="0"/>
        <v>10900000</v>
      </c>
      <c r="D17" s="11">
        <v>10900000</v>
      </c>
      <c r="E17" s="11">
        <v>0</v>
      </c>
      <c r="F17" s="11">
        <v>0</v>
      </c>
    </row>
    <row r="18" spans="1:6" ht="38.25" x14ac:dyDescent="0.2">
      <c r="A18" s="9">
        <v>11010500</v>
      </c>
      <c r="B18" s="10" t="s">
        <v>15</v>
      </c>
      <c r="C18" s="11">
        <f t="shared" si="0"/>
        <v>1400000</v>
      </c>
      <c r="D18" s="11">
        <v>1400000</v>
      </c>
      <c r="E18" s="11">
        <v>0</v>
      </c>
      <c r="F18" s="11">
        <v>0</v>
      </c>
    </row>
    <row r="19" spans="1:6" x14ac:dyDescent="0.2">
      <c r="A19" s="6">
        <v>11020000</v>
      </c>
      <c r="B19" s="7" t="s">
        <v>16</v>
      </c>
      <c r="C19" s="8">
        <f t="shared" si="0"/>
        <v>30000</v>
      </c>
      <c r="D19" s="8">
        <v>30000</v>
      </c>
      <c r="E19" s="8">
        <v>0</v>
      </c>
      <c r="F19" s="8">
        <v>0</v>
      </c>
    </row>
    <row r="20" spans="1:6" ht="25.5" x14ac:dyDescent="0.2">
      <c r="A20" s="9">
        <v>11020200</v>
      </c>
      <c r="B20" s="10" t="s">
        <v>17</v>
      </c>
      <c r="C20" s="11">
        <f t="shared" si="0"/>
        <v>30000</v>
      </c>
      <c r="D20" s="11">
        <v>30000</v>
      </c>
      <c r="E20" s="11">
        <v>0</v>
      </c>
      <c r="F20" s="11">
        <v>0</v>
      </c>
    </row>
    <row r="21" spans="1:6" ht="25.5" x14ac:dyDescent="0.2">
      <c r="A21" s="6">
        <v>13000000</v>
      </c>
      <c r="B21" s="7" t="s">
        <v>18</v>
      </c>
      <c r="C21" s="8">
        <f t="shared" si="0"/>
        <v>3548110</v>
      </c>
      <c r="D21" s="8">
        <v>3548110</v>
      </c>
      <c r="E21" s="8">
        <v>0</v>
      </c>
      <c r="F21" s="8">
        <v>0</v>
      </c>
    </row>
    <row r="22" spans="1:6" ht="25.5" x14ac:dyDescent="0.2">
      <c r="A22" s="6">
        <v>13010000</v>
      </c>
      <c r="B22" s="7" t="s">
        <v>19</v>
      </c>
      <c r="C22" s="8">
        <f t="shared" si="0"/>
        <v>3412200</v>
      </c>
      <c r="D22" s="8">
        <v>3412200</v>
      </c>
      <c r="E22" s="8">
        <v>0</v>
      </c>
      <c r="F22" s="8">
        <v>0</v>
      </c>
    </row>
    <row r="23" spans="1:6" ht="51" x14ac:dyDescent="0.2">
      <c r="A23" s="9">
        <v>13010100</v>
      </c>
      <c r="B23" s="10" t="s">
        <v>20</v>
      </c>
      <c r="C23" s="11">
        <f t="shared" si="0"/>
        <v>2120000</v>
      </c>
      <c r="D23" s="11">
        <v>2120000</v>
      </c>
      <c r="E23" s="11">
        <v>0</v>
      </c>
      <c r="F23" s="11">
        <v>0</v>
      </c>
    </row>
    <row r="24" spans="1:6" ht="63.75" x14ac:dyDescent="0.2">
      <c r="A24" s="9">
        <v>13010200</v>
      </c>
      <c r="B24" s="10" t="s">
        <v>21</v>
      </c>
      <c r="C24" s="11">
        <f t="shared" si="0"/>
        <v>1292200</v>
      </c>
      <c r="D24" s="11">
        <v>1292200</v>
      </c>
      <c r="E24" s="11">
        <v>0</v>
      </c>
      <c r="F24" s="11">
        <v>0</v>
      </c>
    </row>
    <row r="25" spans="1:6" x14ac:dyDescent="0.2">
      <c r="A25" s="6">
        <v>13030000</v>
      </c>
      <c r="B25" s="7" t="s">
        <v>22</v>
      </c>
      <c r="C25" s="8">
        <f t="shared" si="0"/>
        <v>135910</v>
      </c>
      <c r="D25" s="8">
        <v>135910</v>
      </c>
      <c r="E25" s="8">
        <v>0</v>
      </c>
      <c r="F25" s="8">
        <v>0</v>
      </c>
    </row>
    <row r="26" spans="1:6" ht="38.25" x14ac:dyDescent="0.2">
      <c r="A26" s="9">
        <v>13030100</v>
      </c>
      <c r="B26" s="10" t="s">
        <v>23</v>
      </c>
      <c r="C26" s="11">
        <f t="shared" si="0"/>
        <v>15910</v>
      </c>
      <c r="D26" s="11">
        <v>15910</v>
      </c>
      <c r="E26" s="11">
        <v>0</v>
      </c>
      <c r="F26" s="11">
        <v>0</v>
      </c>
    </row>
    <row r="27" spans="1:6" ht="38.25" x14ac:dyDescent="0.2">
      <c r="A27" s="9">
        <v>13030200</v>
      </c>
      <c r="B27" s="10" t="s">
        <v>24</v>
      </c>
      <c r="C27" s="11">
        <f t="shared" si="0"/>
        <v>120000</v>
      </c>
      <c r="D27" s="11">
        <v>120000</v>
      </c>
      <c r="E27" s="11">
        <v>0</v>
      </c>
      <c r="F27" s="11">
        <v>0</v>
      </c>
    </row>
    <row r="28" spans="1:6" x14ac:dyDescent="0.2">
      <c r="A28" s="6">
        <v>14000000</v>
      </c>
      <c r="B28" s="7" t="s">
        <v>25</v>
      </c>
      <c r="C28" s="8">
        <f t="shared" si="0"/>
        <v>14490800</v>
      </c>
      <c r="D28" s="8">
        <v>14490800</v>
      </c>
      <c r="E28" s="8">
        <v>0</v>
      </c>
      <c r="F28" s="8">
        <v>0</v>
      </c>
    </row>
    <row r="29" spans="1:6" ht="25.5" x14ac:dyDescent="0.2">
      <c r="A29" s="6">
        <v>14020000</v>
      </c>
      <c r="B29" s="7" t="s">
        <v>26</v>
      </c>
      <c r="C29" s="8">
        <f t="shared" si="0"/>
        <v>2655000</v>
      </c>
      <c r="D29" s="8">
        <v>2655000</v>
      </c>
      <c r="E29" s="8">
        <v>0</v>
      </c>
      <c r="F29" s="8">
        <v>0</v>
      </c>
    </row>
    <row r="30" spans="1:6" x14ac:dyDescent="0.2">
      <c r="A30" s="9">
        <v>14021900</v>
      </c>
      <c r="B30" s="10" t="s">
        <v>27</v>
      </c>
      <c r="C30" s="11">
        <f t="shared" si="0"/>
        <v>2655000</v>
      </c>
      <c r="D30" s="11">
        <v>2655000</v>
      </c>
      <c r="E30" s="11">
        <v>0</v>
      </c>
      <c r="F30" s="11">
        <v>0</v>
      </c>
    </row>
    <row r="31" spans="1:6" ht="38.25" x14ac:dyDescent="0.2">
      <c r="A31" s="6">
        <v>14030000</v>
      </c>
      <c r="B31" s="7" t="s">
        <v>28</v>
      </c>
      <c r="C31" s="8">
        <f t="shared" si="0"/>
        <v>9345000</v>
      </c>
      <c r="D31" s="8">
        <v>9345000</v>
      </c>
      <c r="E31" s="8">
        <v>0</v>
      </c>
      <c r="F31" s="8">
        <v>0</v>
      </c>
    </row>
    <row r="32" spans="1:6" x14ac:dyDescent="0.2">
      <c r="A32" s="9">
        <v>14031900</v>
      </c>
      <c r="B32" s="10" t="s">
        <v>27</v>
      </c>
      <c r="C32" s="11">
        <f t="shared" si="0"/>
        <v>9345000</v>
      </c>
      <c r="D32" s="11">
        <v>9345000</v>
      </c>
      <c r="E32" s="11">
        <v>0</v>
      </c>
      <c r="F32" s="11">
        <v>0</v>
      </c>
    </row>
    <row r="33" spans="1:6" ht="38.25" x14ac:dyDescent="0.2">
      <c r="A33" s="9">
        <v>14040000</v>
      </c>
      <c r="B33" s="10" t="s">
        <v>29</v>
      </c>
      <c r="C33" s="11">
        <f t="shared" si="0"/>
        <v>2490800</v>
      </c>
      <c r="D33" s="11">
        <v>2490800</v>
      </c>
      <c r="E33" s="11">
        <v>0</v>
      </c>
      <c r="F33" s="11">
        <v>0</v>
      </c>
    </row>
    <row r="34" spans="1:6" x14ac:dyDescent="0.2">
      <c r="A34" s="6">
        <v>18000000</v>
      </c>
      <c r="B34" s="7" t="s">
        <v>30</v>
      </c>
      <c r="C34" s="8">
        <f t="shared" si="0"/>
        <v>50167690</v>
      </c>
      <c r="D34" s="8">
        <v>50167690</v>
      </c>
      <c r="E34" s="8">
        <v>0</v>
      </c>
      <c r="F34" s="8">
        <v>0</v>
      </c>
    </row>
    <row r="35" spans="1:6" x14ac:dyDescent="0.2">
      <c r="A35" s="6">
        <v>18010000</v>
      </c>
      <c r="B35" s="7" t="s">
        <v>31</v>
      </c>
      <c r="C35" s="8">
        <f t="shared" si="0"/>
        <v>19095490</v>
      </c>
      <c r="D35" s="8">
        <v>19095490</v>
      </c>
      <c r="E35" s="8">
        <v>0</v>
      </c>
      <c r="F35" s="8">
        <v>0</v>
      </c>
    </row>
    <row r="36" spans="1:6" ht="51" x14ac:dyDescent="0.2">
      <c r="A36" s="9">
        <v>18010100</v>
      </c>
      <c r="B36" s="10" t="s">
        <v>32</v>
      </c>
      <c r="C36" s="11">
        <f t="shared" si="0"/>
        <v>26500</v>
      </c>
      <c r="D36" s="11">
        <v>26500</v>
      </c>
      <c r="E36" s="11">
        <v>0</v>
      </c>
      <c r="F36" s="11">
        <v>0</v>
      </c>
    </row>
    <row r="37" spans="1:6" ht="51" x14ac:dyDescent="0.2">
      <c r="A37" s="9">
        <v>18010200</v>
      </c>
      <c r="B37" s="10" t="s">
        <v>33</v>
      </c>
      <c r="C37" s="11">
        <f t="shared" si="0"/>
        <v>450500</v>
      </c>
      <c r="D37" s="11">
        <v>450500</v>
      </c>
      <c r="E37" s="11">
        <v>0</v>
      </c>
      <c r="F37" s="11">
        <v>0</v>
      </c>
    </row>
    <row r="38" spans="1:6" ht="51" x14ac:dyDescent="0.2">
      <c r="A38" s="9">
        <v>18010300</v>
      </c>
      <c r="B38" s="10" t="s">
        <v>34</v>
      </c>
      <c r="C38" s="11">
        <f t="shared" si="0"/>
        <v>463300</v>
      </c>
      <c r="D38" s="11">
        <v>463300</v>
      </c>
      <c r="E38" s="11">
        <v>0</v>
      </c>
      <c r="F38" s="11">
        <v>0</v>
      </c>
    </row>
    <row r="39" spans="1:6" ht="51" x14ac:dyDescent="0.2">
      <c r="A39" s="9">
        <v>18010400</v>
      </c>
      <c r="B39" s="10" t="s">
        <v>35</v>
      </c>
      <c r="C39" s="11">
        <f t="shared" si="0"/>
        <v>750700</v>
      </c>
      <c r="D39" s="11">
        <v>750700</v>
      </c>
      <c r="E39" s="11">
        <v>0</v>
      </c>
      <c r="F39" s="11">
        <v>0</v>
      </c>
    </row>
    <row r="40" spans="1:6" x14ac:dyDescent="0.2">
      <c r="A40" s="9">
        <v>18010500</v>
      </c>
      <c r="B40" s="10" t="s">
        <v>36</v>
      </c>
      <c r="C40" s="11">
        <f t="shared" si="0"/>
        <v>6203190</v>
      </c>
      <c r="D40" s="11">
        <v>6203190</v>
      </c>
      <c r="E40" s="11">
        <v>0</v>
      </c>
      <c r="F40" s="11">
        <v>0</v>
      </c>
    </row>
    <row r="41" spans="1:6" x14ac:dyDescent="0.2">
      <c r="A41" s="9">
        <v>18010600</v>
      </c>
      <c r="B41" s="10" t="s">
        <v>37</v>
      </c>
      <c r="C41" s="11">
        <f t="shared" si="0"/>
        <v>8619380</v>
      </c>
      <c r="D41" s="11">
        <v>8619380</v>
      </c>
      <c r="E41" s="11">
        <v>0</v>
      </c>
      <c r="F41" s="11">
        <v>0</v>
      </c>
    </row>
    <row r="42" spans="1:6" x14ac:dyDescent="0.2">
      <c r="A42" s="9">
        <v>18010700</v>
      </c>
      <c r="B42" s="10" t="s">
        <v>38</v>
      </c>
      <c r="C42" s="11">
        <f t="shared" si="0"/>
        <v>1241720</v>
      </c>
      <c r="D42" s="11">
        <v>1241720</v>
      </c>
      <c r="E42" s="11">
        <v>0</v>
      </c>
      <c r="F42" s="11">
        <v>0</v>
      </c>
    </row>
    <row r="43" spans="1:6" x14ac:dyDescent="0.2">
      <c r="A43" s="9">
        <v>18010900</v>
      </c>
      <c r="B43" s="10" t="s">
        <v>39</v>
      </c>
      <c r="C43" s="11">
        <f t="shared" si="0"/>
        <v>1169100</v>
      </c>
      <c r="D43" s="11">
        <v>1169100</v>
      </c>
      <c r="E43" s="11">
        <v>0</v>
      </c>
      <c r="F43" s="11">
        <v>0</v>
      </c>
    </row>
    <row r="44" spans="1:6" x14ac:dyDescent="0.2">
      <c r="A44" s="9">
        <v>18011000</v>
      </c>
      <c r="B44" s="10" t="s">
        <v>40</v>
      </c>
      <c r="C44" s="11">
        <f t="shared" ref="C44:C75" si="1">D44+E44</f>
        <v>73000</v>
      </c>
      <c r="D44" s="11">
        <v>73000</v>
      </c>
      <c r="E44" s="11">
        <v>0</v>
      </c>
      <c r="F44" s="11">
        <v>0</v>
      </c>
    </row>
    <row r="45" spans="1:6" x14ac:dyDescent="0.2">
      <c r="A45" s="9">
        <v>18011100</v>
      </c>
      <c r="B45" s="10" t="s">
        <v>41</v>
      </c>
      <c r="C45" s="11">
        <f t="shared" si="1"/>
        <v>98100</v>
      </c>
      <c r="D45" s="11">
        <v>98100</v>
      </c>
      <c r="E45" s="11">
        <v>0</v>
      </c>
      <c r="F45" s="11">
        <v>0</v>
      </c>
    </row>
    <row r="46" spans="1:6" x14ac:dyDescent="0.2">
      <c r="A46" s="6">
        <v>18030000</v>
      </c>
      <c r="B46" s="7" t="s">
        <v>42</v>
      </c>
      <c r="C46" s="8">
        <f t="shared" si="1"/>
        <v>26600</v>
      </c>
      <c r="D46" s="8">
        <v>26600</v>
      </c>
      <c r="E46" s="8">
        <v>0</v>
      </c>
      <c r="F46" s="8">
        <v>0</v>
      </c>
    </row>
    <row r="47" spans="1:6" ht="25.5" x14ac:dyDescent="0.2">
      <c r="A47" s="9">
        <v>18030100</v>
      </c>
      <c r="B47" s="10" t="s">
        <v>43</v>
      </c>
      <c r="C47" s="11">
        <f t="shared" si="1"/>
        <v>2000</v>
      </c>
      <c r="D47" s="11">
        <v>2000</v>
      </c>
      <c r="E47" s="11">
        <v>0</v>
      </c>
      <c r="F47" s="11">
        <v>0</v>
      </c>
    </row>
    <row r="48" spans="1:6" ht="25.5" x14ac:dyDescent="0.2">
      <c r="A48" s="9">
        <v>18030200</v>
      </c>
      <c r="B48" s="10" t="s">
        <v>44</v>
      </c>
      <c r="C48" s="11">
        <f t="shared" si="1"/>
        <v>24600</v>
      </c>
      <c r="D48" s="11">
        <v>24600</v>
      </c>
      <c r="E48" s="11">
        <v>0</v>
      </c>
      <c r="F48" s="11">
        <v>0</v>
      </c>
    </row>
    <row r="49" spans="1:6" x14ac:dyDescent="0.2">
      <c r="A49" s="6">
        <v>18050000</v>
      </c>
      <c r="B49" s="7" t="s">
        <v>45</v>
      </c>
      <c r="C49" s="8">
        <f t="shared" si="1"/>
        <v>31045600</v>
      </c>
      <c r="D49" s="8">
        <v>31045600</v>
      </c>
      <c r="E49" s="8">
        <v>0</v>
      </c>
      <c r="F49" s="8">
        <v>0</v>
      </c>
    </row>
    <row r="50" spans="1:6" x14ac:dyDescent="0.2">
      <c r="A50" s="9">
        <v>18050300</v>
      </c>
      <c r="B50" s="10" t="s">
        <v>46</v>
      </c>
      <c r="C50" s="11">
        <f t="shared" si="1"/>
        <v>1659000</v>
      </c>
      <c r="D50" s="11">
        <v>1659000</v>
      </c>
      <c r="E50" s="11">
        <v>0</v>
      </c>
      <c r="F50" s="11">
        <v>0</v>
      </c>
    </row>
    <row r="51" spans="1:6" x14ac:dyDescent="0.2">
      <c r="A51" s="9">
        <v>18050400</v>
      </c>
      <c r="B51" s="10" t="s">
        <v>47</v>
      </c>
      <c r="C51" s="11">
        <f t="shared" si="1"/>
        <v>26050000</v>
      </c>
      <c r="D51" s="11">
        <v>26050000</v>
      </c>
      <c r="E51" s="11">
        <v>0</v>
      </c>
      <c r="F51" s="11">
        <v>0</v>
      </c>
    </row>
    <row r="52" spans="1:6" ht="63.75" x14ac:dyDescent="0.2">
      <c r="A52" s="9">
        <v>18050500</v>
      </c>
      <c r="B52" s="10" t="s">
        <v>48</v>
      </c>
      <c r="C52" s="11">
        <f t="shared" si="1"/>
        <v>3336600</v>
      </c>
      <c r="D52" s="11">
        <v>3336600</v>
      </c>
      <c r="E52" s="11">
        <v>0</v>
      </c>
      <c r="F52" s="11">
        <v>0</v>
      </c>
    </row>
    <row r="53" spans="1:6" x14ac:dyDescent="0.2">
      <c r="A53" s="6">
        <v>19000000</v>
      </c>
      <c r="B53" s="7" t="s">
        <v>49</v>
      </c>
      <c r="C53" s="8">
        <f t="shared" si="1"/>
        <v>56500</v>
      </c>
      <c r="D53" s="8">
        <v>0</v>
      </c>
      <c r="E53" s="8">
        <v>56500</v>
      </c>
      <c r="F53" s="8">
        <v>0</v>
      </c>
    </row>
    <row r="54" spans="1:6" x14ac:dyDescent="0.2">
      <c r="A54" s="6">
        <v>19010000</v>
      </c>
      <c r="B54" s="7" t="s">
        <v>50</v>
      </c>
      <c r="C54" s="8">
        <f t="shared" si="1"/>
        <v>56500</v>
      </c>
      <c r="D54" s="8">
        <v>0</v>
      </c>
      <c r="E54" s="8">
        <v>56500</v>
      </c>
      <c r="F54" s="8">
        <v>0</v>
      </c>
    </row>
    <row r="55" spans="1:6" ht="63.75" x14ac:dyDescent="0.2">
      <c r="A55" s="9">
        <v>19010100</v>
      </c>
      <c r="B55" s="10" t="s">
        <v>51</v>
      </c>
      <c r="C55" s="11">
        <f t="shared" si="1"/>
        <v>27500</v>
      </c>
      <c r="D55" s="11">
        <v>0</v>
      </c>
      <c r="E55" s="11">
        <v>27500</v>
      </c>
      <c r="F55" s="11">
        <v>0</v>
      </c>
    </row>
    <row r="56" spans="1:6" ht="25.5" x14ac:dyDescent="0.2">
      <c r="A56" s="9">
        <v>19010200</v>
      </c>
      <c r="B56" s="10" t="s">
        <v>52</v>
      </c>
      <c r="C56" s="11">
        <f t="shared" si="1"/>
        <v>15000</v>
      </c>
      <c r="D56" s="11">
        <v>0</v>
      </c>
      <c r="E56" s="11">
        <v>15000</v>
      </c>
      <c r="F56" s="11">
        <v>0</v>
      </c>
    </row>
    <row r="57" spans="1:6" ht="51" x14ac:dyDescent="0.2">
      <c r="A57" s="9">
        <v>19010300</v>
      </c>
      <c r="B57" s="10" t="s">
        <v>53</v>
      </c>
      <c r="C57" s="11">
        <f t="shared" si="1"/>
        <v>14000</v>
      </c>
      <c r="D57" s="11">
        <v>0</v>
      </c>
      <c r="E57" s="11">
        <v>14000</v>
      </c>
      <c r="F57" s="11">
        <v>0</v>
      </c>
    </row>
    <row r="58" spans="1:6" x14ac:dyDescent="0.2">
      <c r="A58" s="6">
        <v>20000000</v>
      </c>
      <c r="B58" s="7" t="s">
        <v>54</v>
      </c>
      <c r="C58" s="8">
        <f t="shared" si="1"/>
        <v>6015237</v>
      </c>
      <c r="D58" s="8">
        <v>1827800</v>
      </c>
      <c r="E58" s="8">
        <v>4187437</v>
      </c>
      <c r="F58" s="8">
        <v>0</v>
      </c>
    </row>
    <row r="59" spans="1:6" ht="25.5" x14ac:dyDescent="0.2">
      <c r="A59" s="6">
        <v>21000000</v>
      </c>
      <c r="B59" s="7" t="s">
        <v>55</v>
      </c>
      <c r="C59" s="8">
        <f t="shared" si="1"/>
        <v>27000</v>
      </c>
      <c r="D59" s="8">
        <v>27000</v>
      </c>
      <c r="E59" s="8">
        <v>0</v>
      </c>
      <c r="F59" s="8">
        <v>0</v>
      </c>
    </row>
    <row r="60" spans="1:6" x14ac:dyDescent="0.2">
      <c r="A60" s="6">
        <v>21080000</v>
      </c>
      <c r="B60" s="7" t="s">
        <v>56</v>
      </c>
      <c r="C60" s="8">
        <f t="shared" si="1"/>
        <v>27000</v>
      </c>
      <c r="D60" s="8">
        <v>27000</v>
      </c>
      <c r="E60" s="8">
        <v>0</v>
      </c>
      <c r="F60" s="8">
        <v>0</v>
      </c>
    </row>
    <row r="61" spans="1:6" x14ac:dyDescent="0.2">
      <c r="A61" s="9">
        <v>21081100</v>
      </c>
      <c r="B61" s="10" t="s">
        <v>57</v>
      </c>
      <c r="C61" s="11">
        <f t="shared" si="1"/>
        <v>7000</v>
      </c>
      <c r="D61" s="11">
        <v>7000</v>
      </c>
      <c r="E61" s="11">
        <v>0</v>
      </c>
      <c r="F61" s="11">
        <v>0</v>
      </c>
    </row>
    <row r="62" spans="1:6" ht="51" x14ac:dyDescent="0.2">
      <c r="A62" s="9">
        <v>21081500</v>
      </c>
      <c r="B62" s="10" t="s">
        <v>58</v>
      </c>
      <c r="C62" s="11">
        <f t="shared" si="1"/>
        <v>20000</v>
      </c>
      <c r="D62" s="11">
        <v>20000</v>
      </c>
      <c r="E62" s="11">
        <v>0</v>
      </c>
      <c r="F62" s="11">
        <v>0</v>
      </c>
    </row>
    <row r="63" spans="1:6" ht="25.5" x14ac:dyDescent="0.2">
      <c r="A63" s="6">
        <v>22000000</v>
      </c>
      <c r="B63" s="7" t="s">
        <v>59</v>
      </c>
      <c r="C63" s="8">
        <f t="shared" si="1"/>
        <v>1705800</v>
      </c>
      <c r="D63" s="8">
        <v>1705800</v>
      </c>
      <c r="E63" s="8">
        <v>0</v>
      </c>
      <c r="F63" s="8">
        <v>0</v>
      </c>
    </row>
    <row r="64" spans="1:6" x14ac:dyDescent="0.2">
      <c r="A64" s="6">
        <v>22010000</v>
      </c>
      <c r="B64" s="7" t="s">
        <v>60</v>
      </c>
      <c r="C64" s="8">
        <f t="shared" si="1"/>
        <v>1574800</v>
      </c>
      <c r="D64" s="8">
        <v>1574800</v>
      </c>
      <c r="E64" s="8">
        <v>0</v>
      </c>
      <c r="F64" s="8">
        <v>0</v>
      </c>
    </row>
    <row r="65" spans="1:6" ht="38.25" x14ac:dyDescent="0.2">
      <c r="A65" s="9">
        <v>22010300</v>
      </c>
      <c r="B65" s="10" t="s">
        <v>61</v>
      </c>
      <c r="C65" s="11">
        <f t="shared" si="1"/>
        <v>44000</v>
      </c>
      <c r="D65" s="11">
        <v>44000</v>
      </c>
      <c r="E65" s="11">
        <v>0</v>
      </c>
      <c r="F65" s="11">
        <v>0</v>
      </c>
    </row>
    <row r="66" spans="1:6" ht="25.5" x14ac:dyDescent="0.2">
      <c r="A66" s="9">
        <v>22012500</v>
      </c>
      <c r="B66" s="10" t="s">
        <v>62</v>
      </c>
      <c r="C66" s="11">
        <f t="shared" si="1"/>
        <v>1120800</v>
      </c>
      <c r="D66" s="11">
        <v>1120800</v>
      </c>
      <c r="E66" s="11">
        <v>0</v>
      </c>
      <c r="F66" s="11">
        <v>0</v>
      </c>
    </row>
    <row r="67" spans="1:6" ht="38.25" x14ac:dyDescent="0.2">
      <c r="A67" s="9">
        <v>22012600</v>
      </c>
      <c r="B67" s="10" t="s">
        <v>63</v>
      </c>
      <c r="C67" s="11">
        <f t="shared" si="1"/>
        <v>410000</v>
      </c>
      <c r="D67" s="11">
        <v>410000</v>
      </c>
      <c r="E67" s="11">
        <v>0</v>
      </c>
      <c r="F67" s="11">
        <v>0</v>
      </c>
    </row>
    <row r="68" spans="1:6" ht="38.25" x14ac:dyDescent="0.2">
      <c r="A68" s="6">
        <v>22080000</v>
      </c>
      <c r="B68" s="7" t="s">
        <v>64</v>
      </c>
      <c r="C68" s="8">
        <f t="shared" si="1"/>
        <v>104000</v>
      </c>
      <c r="D68" s="8">
        <v>104000</v>
      </c>
      <c r="E68" s="8">
        <v>0</v>
      </c>
      <c r="F68" s="8">
        <v>0</v>
      </c>
    </row>
    <row r="69" spans="1:6" ht="51" x14ac:dyDescent="0.2">
      <c r="A69" s="9">
        <v>22080400</v>
      </c>
      <c r="B69" s="10" t="s">
        <v>65</v>
      </c>
      <c r="C69" s="11">
        <f t="shared" si="1"/>
        <v>104000</v>
      </c>
      <c r="D69" s="11">
        <v>104000</v>
      </c>
      <c r="E69" s="11">
        <v>0</v>
      </c>
      <c r="F69" s="11">
        <v>0</v>
      </c>
    </row>
    <row r="70" spans="1:6" x14ac:dyDescent="0.2">
      <c r="A70" s="6">
        <v>22090000</v>
      </c>
      <c r="B70" s="7" t="s">
        <v>66</v>
      </c>
      <c r="C70" s="8">
        <f t="shared" si="1"/>
        <v>27000</v>
      </c>
      <c r="D70" s="8">
        <v>27000</v>
      </c>
      <c r="E70" s="8">
        <v>0</v>
      </c>
      <c r="F70" s="8">
        <v>0</v>
      </c>
    </row>
    <row r="71" spans="1:6" ht="51" x14ac:dyDescent="0.2">
      <c r="A71" s="9">
        <v>22090100</v>
      </c>
      <c r="B71" s="10" t="s">
        <v>67</v>
      </c>
      <c r="C71" s="11">
        <f t="shared" si="1"/>
        <v>20000</v>
      </c>
      <c r="D71" s="11">
        <v>20000</v>
      </c>
      <c r="E71" s="11">
        <v>0</v>
      </c>
      <c r="F71" s="11">
        <v>0</v>
      </c>
    </row>
    <row r="72" spans="1:6" ht="38.25" x14ac:dyDescent="0.2">
      <c r="A72" s="9">
        <v>22090400</v>
      </c>
      <c r="B72" s="10" t="s">
        <v>68</v>
      </c>
      <c r="C72" s="11">
        <f t="shared" si="1"/>
        <v>7000</v>
      </c>
      <c r="D72" s="11">
        <v>7000</v>
      </c>
      <c r="E72" s="11">
        <v>0</v>
      </c>
      <c r="F72" s="11">
        <v>0</v>
      </c>
    </row>
    <row r="73" spans="1:6" x14ac:dyDescent="0.2">
      <c r="A73" s="6">
        <v>24000000</v>
      </c>
      <c r="B73" s="7" t="s">
        <v>69</v>
      </c>
      <c r="C73" s="8">
        <f t="shared" si="1"/>
        <v>120000</v>
      </c>
      <c r="D73" s="8">
        <v>95000</v>
      </c>
      <c r="E73" s="8">
        <v>25000</v>
      </c>
      <c r="F73" s="8">
        <v>0</v>
      </c>
    </row>
    <row r="74" spans="1:6" x14ac:dyDescent="0.2">
      <c r="A74" s="6">
        <v>24060000</v>
      </c>
      <c r="B74" s="7" t="s">
        <v>56</v>
      </c>
      <c r="C74" s="8">
        <f t="shared" si="1"/>
        <v>120000</v>
      </c>
      <c r="D74" s="8">
        <v>95000</v>
      </c>
      <c r="E74" s="8">
        <v>25000</v>
      </c>
      <c r="F74" s="8">
        <v>0</v>
      </c>
    </row>
    <row r="75" spans="1:6" x14ac:dyDescent="0.2">
      <c r="A75" s="9">
        <v>24060300</v>
      </c>
      <c r="B75" s="10" t="s">
        <v>56</v>
      </c>
      <c r="C75" s="11">
        <f t="shared" si="1"/>
        <v>95000</v>
      </c>
      <c r="D75" s="11">
        <v>95000</v>
      </c>
      <c r="E75" s="11">
        <v>0</v>
      </c>
      <c r="F75" s="11">
        <v>0</v>
      </c>
    </row>
    <row r="76" spans="1:6" ht="51" x14ac:dyDescent="0.2">
      <c r="A76" s="9">
        <v>24062100</v>
      </c>
      <c r="B76" s="10" t="s">
        <v>70</v>
      </c>
      <c r="C76" s="11">
        <f t="shared" ref="C76:C95" si="2">D76+E76</f>
        <v>25000</v>
      </c>
      <c r="D76" s="11">
        <v>0</v>
      </c>
      <c r="E76" s="11">
        <v>25000</v>
      </c>
      <c r="F76" s="11">
        <v>0</v>
      </c>
    </row>
    <row r="77" spans="1:6" x14ac:dyDescent="0.2">
      <c r="A77" s="6">
        <v>25000000</v>
      </c>
      <c r="B77" s="7" t="s">
        <v>71</v>
      </c>
      <c r="C77" s="8">
        <f t="shared" si="2"/>
        <v>4162437</v>
      </c>
      <c r="D77" s="8">
        <v>0</v>
      </c>
      <c r="E77" s="8">
        <v>4162437</v>
      </c>
      <c r="F77" s="8">
        <v>0</v>
      </c>
    </row>
    <row r="78" spans="1:6" ht="38.25" x14ac:dyDescent="0.2">
      <c r="A78" s="6">
        <v>25010000</v>
      </c>
      <c r="B78" s="7" t="s">
        <v>72</v>
      </c>
      <c r="C78" s="8">
        <f t="shared" si="2"/>
        <v>3712437</v>
      </c>
      <c r="D78" s="8">
        <v>0</v>
      </c>
      <c r="E78" s="8">
        <v>3712437</v>
      </c>
      <c r="F78" s="8">
        <v>0</v>
      </c>
    </row>
    <row r="79" spans="1:6" ht="25.5" x14ac:dyDescent="0.2">
      <c r="A79" s="9">
        <v>25010100</v>
      </c>
      <c r="B79" s="10" t="s">
        <v>73</v>
      </c>
      <c r="C79" s="11">
        <f t="shared" si="2"/>
        <v>3157237</v>
      </c>
      <c r="D79" s="11">
        <v>0</v>
      </c>
      <c r="E79" s="11">
        <v>3157237</v>
      </c>
      <c r="F79" s="11">
        <v>0</v>
      </c>
    </row>
    <row r="80" spans="1:6" ht="25.5" x14ac:dyDescent="0.2">
      <c r="A80" s="9">
        <v>25010200</v>
      </c>
      <c r="B80" s="10" t="s">
        <v>74</v>
      </c>
      <c r="C80" s="11">
        <f t="shared" si="2"/>
        <v>170000</v>
      </c>
      <c r="D80" s="11">
        <v>0</v>
      </c>
      <c r="E80" s="11">
        <v>170000</v>
      </c>
      <c r="F80" s="11">
        <v>0</v>
      </c>
    </row>
    <row r="81" spans="1:6" ht="51" x14ac:dyDescent="0.2">
      <c r="A81" s="9">
        <v>25010300</v>
      </c>
      <c r="B81" s="10" t="s">
        <v>75</v>
      </c>
      <c r="C81" s="11">
        <f t="shared" si="2"/>
        <v>385200</v>
      </c>
      <c r="D81" s="11">
        <v>0</v>
      </c>
      <c r="E81" s="11">
        <v>385200</v>
      </c>
      <c r="F81" s="11">
        <v>0</v>
      </c>
    </row>
    <row r="82" spans="1:6" ht="25.5" x14ac:dyDescent="0.2">
      <c r="A82" s="6">
        <v>25020000</v>
      </c>
      <c r="B82" s="7" t="s">
        <v>76</v>
      </c>
      <c r="C82" s="8">
        <f t="shared" si="2"/>
        <v>450000</v>
      </c>
      <c r="D82" s="8">
        <v>0</v>
      </c>
      <c r="E82" s="8">
        <v>450000</v>
      </c>
      <c r="F82" s="8">
        <v>0</v>
      </c>
    </row>
    <row r="83" spans="1:6" ht="89.25" x14ac:dyDescent="0.2">
      <c r="A83" s="9">
        <v>25020200</v>
      </c>
      <c r="B83" s="10" t="s">
        <v>77</v>
      </c>
      <c r="C83" s="11">
        <f t="shared" si="2"/>
        <v>450000</v>
      </c>
      <c r="D83" s="11">
        <v>0</v>
      </c>
      <c r="E83" s="11">
        <v>450000</v>
      </c>
      <c r="F83" s="11">
        <v>0</v>
      </c>
    </row>
    <row r="84" spans="1:6" x14ac:dyDescent="0.2">
      <c r="A84" s="6">
        <v>30000000</v>
      </c>
      <c r="B84" s="7" t="s">
        <v>78</v>
      </c>
      <c r="C84" s="8">
        <f t="shared" si="2"/>
        <v>500000</v>
      </c>
      <c r="D84" s="8">
        <v>0</v>
      </c>
      <c r="E84" s="8">
        <v>500000</v>
      </c>
      <c r="F84" s="8">
        <v>500000</v>
      </c>
    </row>
    <row r="85" spans="1:6" ht="25.5" x14ac:dyDescent="0.2">
      <c r="A85" s="6">
        <v>33000000</v>
      </c>
      <c r="B85" s="7" t="s">
        <v>79</v>
      </c>
      <c r="C85" s="8">
        <f t="shared" si="2"/>
        <v>500000</v>
      </c>
      <c r="D85" s="8">
        <v>0</v>
      </c>
      <c r="E85" s="8">
        <v>500000</v>
      </c>
      <c r="F85" s="8">
        <v>500000</v>
      </c>
    </row>
    <row r="86" spans="1:6" x14ac:dyDescent="0.2">
      <c r="A86" s="6">
        <v>33010000</v>
      </c>
      <c r="B86" s="7" t="s">
        <v>80</v>
      </c>
      <c r="C86" s="8">
        <f t="shared" si="2"/>
        <v>500000</v>
      </c>
      <c r="D86" s="8">
        <v>0</v>
      </c>
      <c r="E86" s="8">
        <v>500000</v>
      </c>
      <c r="F86" s="8">
        <v>500000</v>
      </c>
    </row>
    <row r="87" spans="1:6" ht="76.5" x14ac:dyDescent="0.2">
      <c r="A87" s="9">
        <v>33010100</v>
      </c>
      <c r="B87" s="10" t="s">
        <v>81</v>
      </c>
      <c r="C87" s="11">
        <f t="shared" si="2"/>
        <v>500000</v>
      </c>
      <c r="D87" s="11">
        <v>0</v>
      </c>
      <c r="E87" s="11">
        <v>500000</v>
      </c>
      <c r="F87" s="11">
        <v>500000</v>
      </c>
    </row>
    <row r="88" spans="1:6" ht="25.5" x14ac:dyDescent="0.2">
      <c r="A88" s="6"/>
      <c r="B88" s="7" t="s">
        <v>82</v>
      </c>
      <c r="C88" s="8">
        <f t="shared" si="2"/>
        <v>249573337</v>
      </c>
      <c r="D88" s="8">
        <v>244829400</v>
      </c>
      <c r="E88" s="8">
        <v>4743937</v>
      </c>
      <c r="F88" s="8">
        <v>500000</v>
      </c>
    </row>
    <row r="89" spans="1:6" x14ac:dyDescent="0.2">
      <c r="A89" s="6">
        <v>40000000</v>
      </c>
      <c r="B89" s="7" t="s">
        <v>83</v>
      </c>
      <c r="C89" s="8">
        <f t="shared" si="2"/>
        <v>123327400</v>
      </c>
      <c r="D89" s="8">
        <v>123327400</v>
      </c>
      <c r="E89" s="8">
        <v>0</v>
      </c>
      <c r="F89" s="8">
        <v>0</v>
      </c>
    </row>
    <row r="90" spans="1:6" x14ac:dyDescent="0.2">
      <c r="A90" s="6">
        <v>41000000</v>
      </c>
      <c r="B90" s="7" t="s">
        <v>84</v>
      </c>
      <c r="C90" s="8">
        <f t="shared" si="2"/>
        <v>123327400</v>
      </c>
      <c r="D90" s="8">
        <v>123327400</v>
      </c>
      <c r="E90" s="8">
        <v>0</v>
      </c>
      <c r="F90" s="8">
        <v>0</v>
      </c>
    </row>
    <row r="91" spans="1:6" ht="25.5" x14ac:dyDescent="0.2">
      <c r="A91" s="6">
        <v>41030000</v>
      </c>
      <c r="B91" s="7" t="s">
        <v>85</v>
      </c>
      <c r="C91" s="8">
        <f t="shared" si="2"/>
        <v>123127400</v>
      </c>
      <c r="D91" s="8">
        <v>123127400</v>
      </c>
      <c r="E91" s="8">
        <v>0</v>
      </c>
      <c r="F91" s="8">
        <v>0</v>
      </c>
    </row>
    <row r="92" spans="1:6" ht="25.5" x14ac:dyDescent="0.2">
      <c r="A92" s="9">
        <v>41033900</v>
      </c>
      <c r="B92" s="10" t="s">
        <v>86</v>
      </c>
      <c r="C92" s="11">
        <f t="shared" si="2"/>
        <v>123127400</v>
      </c>
      <c r="D92" s="11">
        <v>123127400</v>
      </c>
      <c r="E92" s="11">
        <v>0</v>
      </c>
      <c r="F92" s="11">
        <v>0</v>
      </c>
    </row>
    <row r="93" spans="1:6" ht="25.5" x14ac:dyDescent="0.2">
      <c r="A93" s="6">
        <v>41050000</v>
      </c>
      <c r="B93" s="7" t="s">
        <v>87</v>
      </c>
      <c r="C93" s="8">
        <f t="shared" si="2"/>
        <v>200000</v>
      </c>
      <c r="D93" s="8">
        <v>200000</v>
      </c>
      <c r="E93" s="8">
        <v>0</v>
      </c>
      <c r="F93" s="8">
        <v>0</v>
      </c>
    </row>
    <row r="94" spans="1:6" x14ac:dyDescent="0.2">
      <c r="A94" s="9">
        <v>41053900</v>
      </c>
      <c r="B94" s="10" t="s">
        <v>88</v>
      </c>
      <c r="C94" s="11">
        <f t="shared" si="2"/>
        <v>200000</v>
      </c>
      <c r="D94" s="11">
        <v>200000</v>
      </c>
      <c r="E94" s="11">
        <v>0</v>
      </c>
      <c r="F94" s="11">
        <v>0</v>
      </c>
    </row>
    <row r="95" spans="1:6" x14ac:dyDescent="0.2">
      <c r="A95" s="12" t="s">
        <v>90</v>
      </c>
      <c r="B95" s="7" t="s">
        <v>89</v>
      </c>
      <c r="C95" s="8">
        <f t="shared" si="2"/>
        <v>372900737</v>
      </c>
      <c r="D95" s="8">
        <v>368156800</v>
      </c>
      <c r="E95" s="8">
        <v>4743937</v>
      </c>
      <c r="F95" s="8">
        <v>500000</v>
      </c>
    </row>
    <row r="96" spans="1:6" x14ac:dyDescent="0.2">
      <c r="A96" s="13"/>
      <c r="B96" s="13"/>
      <c r="C96" s="13"/>
      <c r="D96" s="13"/>
      <c r="E96" s="13"/>
      <c r="F96" s="13"/>
    </row>
    <row r="97" spans="1:6" x14ac:dyDescent="0.2">
      <c r="A97" s="13"/>
      <c r="B97" s="13"/>
      <c r="C97" s="13"/>
      <c r="D97" s="13"/>
      <c r="E97" s="13"/>
      <c r="F97" s="13"/>
    </row>
    <row r="98" spans="1:6" x14ac:dyDescent="0.2">
      <c r="A98" s="13"/>
      <c r="B98" s="14"/>
      <c r="C98" s="13"/>
      <c r="D98" s="13"/>
      <c r="E98" s="14"/>
      <c r="F98" s="13"/>
    </row>
    <row r="99" spans="1:6" x14ac:dyDescent="0.2">
      <c r="A99" s="13"/>
      <c r="B99" s="13" t="s">
        <v>92</v>
      </c>
      <c r="C99" s="13"/>
      <c r="D99" s="13"/>
      <c r="E99" s="13" t="s">
        <v>93</v>
      </c>
      <c r="F99" s="1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0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workbookViewId="0">
      <selection sqref="A1:F28"/>
    </sheetView>
  </sheetViews>
  <sheetFormatPr defaultRowHeight="12.75" x14ac:dyDescent="0.2"/>
  <cols>
    <col min="1" max="1" width="13.8554687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109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x14ac:dyDescent="0.2">
      <c r="A5" s="126" t="s">
        <v>97</v>
      </c>
      <c r="B5" s="127"/>
      <c r="C5" s="127"/>
      <c r="D5" s="127"/>
      <c r="E5" s="127"/>
      <c r="F5" s="127"/>
    </row>
    <row r="6" spans="1:6" x14ac:dyDescent="0.2">
      <c r="A6" s="4">
        <v>13545000000</v>
      </c>
      <c r="B6" s="15"/>
      <c r="C6" s="15"/>
      <c r="D6" s="15"/>
      <c r="E6" s="15"/>
      <c r="F6" s="15"/>
    </row>
    <row r="7" spans="1:6" x14ac:dyDescent="0.2">
      <c r="A7" s="3" t="s">
        <v>91</v>
      </c>
      <c r="F7" s="1" t="s">
        <v>1</v>
      </c>
    </row>
    <row r="8" spans="1:6" x14ac:dyDescent="0.2">
      <c r="A8" s="128" t="s">
        <v>2</v>
      </c>
      <c r="B8" s="128" t="s">
        <v>98</v>
      </c>
      <c r="C8" s="128" t="s">
        <v>4</v>
      </c>
      <c r="D8" s="128" t="s">
        <v>5</v>
      </c>
      <c r="E8" s="128" t="s">
        <v>6</v>
      </c>
      <c r="F8" s="128"/>
    </row>
    <row r="9" spans="1:6" x14ac:dyDescent="0.2">
      <c r="A9" s="128"/>
      <c r="B9" s="128"/>
      <c r="C9" s="128"/>
      <c r="D9" s="128"/>
      <c r="E9" s="128" t="s">
        <v>7</v>
      </c>
      <c r="F9" s="128" t="s">
        <v>8</v>
      </c>
    </row>
    <row r="10" spans="1:6" x14ac:dyDescent="0.2">
      <c r="A10" s="128"/>
      <c r="B10" s="128"/>
      <c r="C10" s="128"/>
      <c r="D10" s="128"/>
      <c r="E10" s="128"/>
      <c r="F10" s="128"/>
    </row>
    <row r="11" spans="1:6" x14ac:dyDescent="0.2">
      <c r="A11" s="16">
        <v>1</v>
      </c>
      <c r="B11" s="16">
        <v>2</v>
      </c>
      <c r="C11" s="16">
        <v>3</v>
      </c>
      <c r="D11" s="16">
        <v>4</v>
      </c>
      <c r="E11" s="16">
        <v>5</v>
      </c>
      <c r="F11" s="16">
        <v>6</v>
      </c>
    </row>
    <row r="12" spans="1:6" x14ac:dyDescent="0.2">
      <c r="A12" s="130" t="s">
        <v>99</v>
      </c>
      <c r="B12" s="131"/>
      <c r="C12" s="131"/>
      <c r="D12" s="131"/>
      <c r="E12" s="131"/>
      <c r="F12" s="132"/>
    </row>
    <row r="13" spans="1:6" x14ac:dyDescent="0.2">
      <c r="A13" s="6">
        <v>200000</v>
      </c>
      <c r="B13" s="7" t="s">
        <v>100</v>
      </c>
      <c r="C13" s="8">
        <f t="shared" ref="C13:C18" si="0">D13+E13</f>
        <v>0</v>
      </c>
      <c r="D13" s="8">
        <f>D17</f>
        <v>-21983188</v>
      </c>
      <c r="E13" s="8">
        <f>E17</f>
        <v>21983188</v>
      </c>
      <c r="F13" s="8">
        <f>F17</f>
        <v>21983188</v>
      </c>
    </row>
    <row r="14" spans="1:6" ht="25.5" x14ac:dyDescent="0.2">
      <c r="A14" s="6">
        <v>208000</v>
      </c>
      <c r="B14" s="7" t="s">
        <v>101</v>
      </c>
      <c r="C14" s="8">
        <f t="shared" si="0"/>
        <v>0</v>
      </c>
      <c r="D14" s="8">
        <f>D13</f>
        <v>-21983188</v>
      </c>
      <c r="E14" s="8">
        <f>E13</f>
        <v>21983188</v>
      </c>
      <c r="F14" s="8">
        <f>F13</f>
        <v>21983188</v>
      </c>
    </row>
    <row r="15" spans="1:6" x14ac:dyDescent="0.2">
      <c r="A15" s="9">
        <v>208100</v>
      </c>
      <c r="B15" s="10" t="s">
        <v>102</v>
      </c>
      <c r="C15" s="11">
        <f t="shared" si="0"/>
        <v>200000</v>
      </c>
      <c r="D15" s="11">
        <v>200000</v>
      </c>
      <c r="E15" s="11">
        <v>0</v>
      </c>
      <c r="F15" s="11">
        <v>0</v>
      </c>
    </row>
    <row r="16" spans="1:6" x14ac:dyDescent="0.2">
      <c r="A16" s="9">
        <v>208200</v>
      </c>
      <c r="B16" s="10" t="s">
        <v>103</v>
      </c>
      <c r="C16" s="11">
        <f t="shared" si="0"/>
        <v>200000</v>
      </c>
      <c r="D16" s="11">
        <v>200000</v>
      </c>
      <c r="E16" s="11">
        <v>0</v>
      </c>
      <c r="F16" s="11">
        <v>0</v>
      </c>
    </row>
    <row r="17" spans="1:6" ht="38.25" x14ac:dyDescent="0.2">
      <c r="A17" s="9">
        <v>208400</v>
      </c>
      <c r="B17" s="10" t="s">
        <v>104</v>
      </c>
      <c r="C17" s="11">
        <f t="shared" si="0"/>
        <v>0</v>
      </c>
      <c r="D17" s="11">
        <v>-21983188</v>
      </c>
      <c r="E17" s="11">
        <v>21983188</v>
      </c>
      <c r="F17" s="11">
        <v>21983188</v>
      </c>
    </row>
    <row r="18" spans="1:6" x14ac:dyDescent="0.2">
      <c r="A18" s="12" t="s">
        <v>90</v>
      </c>
      <c r="B18" s="7" t="s">
        <v>105</v>
      </c>
      <c r="C18" s="8">
        <f t="shared" si="0"/>
        <v>0</v>
      </c>
      <c r="D18" s="8">
        <f>D13</f>
        <v>-21983188</v>
      </c>
      <c r="E18" s="8">
        <f>E13</f>
        <v>21983188</v>
      </c>
      <c r="F18" s="8">
        <f>F13</f>
        <v>21983188</v>
      </c>
    </row>
    <row r="19" spans="1:6" x14ac:dyDescent="0.2">
      <c r="A19" s="130" t="s">
        <v>106</v>
      </c>
      <c r="B19" s="131"/>
      <c r="C19" s="131"/>
      <c r="D19" s="131"/>
      <c r="E19" s="131"/>
      <c r="F19" s="132"/>
    </row>
    <row r="20" spans="1:6" x14ac:dyDescent="0.2">
      <c r="A20" s="6">
        <v>600000</v>
      </c>
      <c r="B20" s="7" t="s">
        <v>107</v>
      </c>
      <c r="C20" s="8">
        <f t="shared" ref="C20:C25" si="1">D20+E20</f>
        <v>0</v>
      </c>
      <c r="D20" s="8">
        <f>D24</f>
        <v>-21983188</v>
      </c>
      <c r="E20" s="8">
        <f>E24</f>
        <v>21983188</v>
      </c>
      <c r="F20" s="8">
        <f>F24</f>
        <v>21983188</v>
      </c>
    </row>
    <row r="21" spans="1:6" x14ac:dyDescent="0.2">
      <c r="A21" s="6">
        <v>602000</v>
      </c>
      <c r="B21" s="7" t="s">
        <v>108</v>
      </c>
      <c r="C21" s="8">
        <f t="shared" si="1"/>
        <v>0</v>
      </c>
      <c r="D21" s="8">
        <f>D20</f>
        <v>-21983188</v>
      </c>
      <c r="E21" s="8">
        <f>E20</f>
        <v>21983188</v>
      </c>
      <c r="F21" s="8">
        <f>F20</f>
        <v>21983188</v>
      </c>
    </row>
    <row r="22" spans="1:6" x14ac:dyDescent="0.2">
      <c r="A22" s="9">
        <v>602100</v>
      </c>
      <c r="B22" s="10" t="s">
        <v>102</v>
      </c>
      <c r="C22" s="11">
        <f t="shared" si="1"/>
        <v>200000</v>
      </c>
      <c r="D22" s="11">
        <v>200000</v>
      </c>
      <c r="E22" s="11">
        <v>0</v>
      </c>
      <c r="F22" s="11">
        <v>0</v>
      </c>
    </row>
    <row r="23" spans="1:6" x14ac:dyDescent="0.2">
      <c r="A23" s="9">
        <v>602200</v>
      </c>
      <c r="B23" s="10" t="s">
        <v>103</v>
      </c>
      <c r="C23" s="11">
        <f t="shared" si="1"/>
        <v>200000</v>
      </c>
      <c r="D23" s="11">
        <v>200000</v>
      </c>
      <c r="E23" s="11">
        <v>0</v>
      </c>
      <c r="F23" s="11">
        <v>0</v>
      </c>
    </row>
    <row r="24" spans="1:6" ht="38.25" x14ac:dyDescent="0.2">
      <c r="A24" s="9">
        <v>602400</v>
      </c>
      <c r="B24" s="10" t="s">
        <v>104</v>
      </c>
      <c r="C24" s="11">
        <f t="shared" si="1"/>
        <v>0</v>
      </c>
      <c r="D24" s="11">
        <v>-21983188</v>
      </c>
      <c r="E24" s="11">
        <f>E17</f>
        <v>21983188</v>
      </c>
      <c r="F24" s="11">
        <f>F17</f>
        <v>21983188</v>
      </c>
    </row>
    <row r="25" spans="1:6" x14ac:dyDescent="0.2">
      <c r="A25" s="12" t="s">
        <v>90</v>
      </c>
      <c r="B25" s="7" t="s">
        <v>105</v>
      </c>
      <c r="C25" s="8">
        <f t="shared" si="1"/>
        <v>0</v>
      </c>
      <c r="D25" s="8">
        <f>D20</f>
        <v>-21983188</v>
      </c>
      <c r="E25" s="8">
        <f>E20</f>
        <v>21983188</v>
      </c>
      <c r="F25" s="8">
        <f>F20</f>
        <v>21983188</v>
      </c>
    </row>
    <row r="26" spans="1:6" x14ac:dyDescent="0.2">
      <c r="A26" s="13"/>
      <c r="B26" s="13"/>
      <c r="C26" s="13"/>
      <c r="D26" s="13"/>
      <c r="E26" s="13"/>
      <c r="F26" s="13"/>
    </row>
    <row r="27" spans="1:6" x14ac:dyDescent="0.2">
      <c r="A27" s="13"/>
      <c r="B27" s="13"/>
      <c r="C27" s="13"/>
      <c r="D27" s="13"/>
      <c r="E27" s="13"/>
      <c r="F27" s="13"/>
    </row>
    <row r="28" spans="1:6" x14ac:dyDescent="0.2">
      <c r="B28" s="18" t="s">
        <v>92</v>
      </c>
      <c r="E28" s="18" t="s">
        <v>93</v>
      </c>
    </row>
  </sheetData>
  <mergeCells count="10">
    <mergeCell ref="A12:F12"/>
    <mergeCell ref="A19:F19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7" right="0.7" top="0.75" bottom="0.75" header="0.3" footer="0.3"/>
  <pageSetup paperSize="9" scale="87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0"/>
  <sheetViews>
    <sheetView topLeftCell="A64" workbookViewId="0">
      <selection sqref="A1:P87"/>
    </sheetView>
  </sheetViews>
  <sheetFormatPr defaultRowHeight="12.75" x14ac:dyDescent="0.2"/>
  <cols>
    <col min="1" max="3" width="12" customWidth="1"/>
    <col min="4" max="4" width="54.7109375" customWidth="1"/>
    <col min="5" max="6" width="13.7109375" customWidth="1"/>
    <col min="7" max="7" width="13" customWidth="1"/>
    <col min="8" max="8" width="12.5703125" customWidth="1"/>
    <col min="9" max="9" width="12.140625" customWidth="1"/>
    <col min="10" max="10" width="12.5703125" customWidth="1"/>
    <col min="11" max="11" width="13.7109375" customWidth="1"/>
    <col min="12" max="12" width="11.5703125" customWidth="1"/>
    <col min="13" max="13" width="9.140625" customWidth="1"/>
    <col min="14" max="14" width="10.5703125" customWidth="1"/>
    <col min="15" max="15" width="12.5703125" customWidth="1"/>
    <col min="16" max="16" width="14.7109375" customWidth="1"/>
    <col min="17" max="17" width="13.42578125" bestFit="1" customWidth="1"/>
    <col min="18" max="18" width="12.28515625" bestFit="1" customWidth="1"/>
  </cols>
  <sheetData>
    <row r="1" spans="1:17" x14ac:dyDescent="0.2">
      <c r="M1" t="s">
        <v>434</v>
      </c>
    </row>
    <row r="2" spans="1:17" x14ac:dyDescent="0.2">
      <c r="M2" t="s">
        <v>94</v>
      </c>
    </row>
    <row r="3" spans="1:17" x14ac:dyDescent="0.2">
      <c r="M3" t="s">
        <v>96</v>
      </c>
    </row>
    <row r="5" spans="1:17" ht="15" x14ac:dyDescent="0.25">
      <c r="A5" s="134" t="s">
        <v>110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  <c r="P5" s="135"/>
    </row>
    <row r="6" spans="1:17" ht="15" x14ac:dyDescent="0.25">
      <c r="A6" s="134" t="s">
        <v>111</v>
      </c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</row>
    <row r="7" spans="1:17" x14ac:dyDescent="0.2">
      <c r="A7" s="4">
        <v>13545000000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pans="1:17" x14ac:dyDescent="0.2">
      <c r="A8" s="3" t="s">
        <v>91</v>
      </c>
      <c r="P8" s="1" t="s">
        <v>112</v>
      </c>
    </row>
    <row r="9" spans="1:17" ht="15.75" customHeight="1" x14ac:dyDescent="0.2">
      <c r="A9" s="133" t="s">
        <v>113</v>
      </c>
      <c r="B9" s="133" t="s">
        <v>114</v>
      </c>
      <c r="C9" s="133" t="s">
        <v>115</v>
      </c>
      <c r="D9" s="133" t="s">
        <v>116</v>
      </c>
      <c r="E9" s="133" t="s">
        <v>5</v>
      </c>
      <c r="F9" s="133"/>
      <c r="G9" s="133"/>
      <c r="H9" s="133"/>
      <c r="I9" s="133"/>
      <c r="J9" s="133" t="s">
        <v>6</v>
      </c>
      <c r="K9" s="133"/>
      <c r="L9" s="133"/>
      <c r="M9" s="133"/>
      <c r="N9" s="133"/>
      <c r="O9" s="133"/>
      <c r="P9" s="133" t="s">
        <v>117</v>
      </c>
    </row>
    <row r="10" spans="1:17" ht="15.75" customHeight="1" x14ac:dyDescent="0.2">
      <c r="A10" s="133"/>
      <c r="B10" s="133"/>
      <c r="C10" s="133"/>
      <c r="D10" s="133"/>
      <c r="E10" s="133" t="s">
        <v>7</v>
      </c>
      <c r="F10" s="133" t="s">
        <v>118</v>
      </c>
      <c r="G10" s="133" t="s">
        <v>119</v>
      </c>
      <c r="H10" s="133"/>
      <c r="I10" s="133" t="s">
        <v>120</v>
      </c>
      <c r="J10" s="133" t="s">
        <v>7</v>
      </c>
      <c r="K10" s="133" t="s">
        <v>8</v>
      </c>
      <c r="L10" s="133" t="s">
        <v>118</v>
      </c>
      <c r="M10" s="133" t="s">
        <v>119</v>
      </c>
      <c r="N10" s="133"/>
      <c r="O10" s="133" t="s">
        <v>120</v>
      </c>
      <c r="P10" s="133"/>
    </row>
    <row r="11" spans="1:17" ht="12.75" customHeight="1" x14ac:dyDescent="0.2">
      <c r="A11" s="133"/>
      <c r="B11" s="133"/>
      <c r="C11" s="133"/>
      <c r="D11" s="133"/>
      <c r="E11" s="133"/>
      <c r="F11" s="133"/>
      <c r="G11" s="133" t="s">
        <v>121</v>
      </c>
      <c r="H11" s="133" t="s">
        <v>122</v>
      </c>
      <c r="I11" s="133"/>
      <c r="J11" s="133"/>
      <c r="K11" s="133"/>
      <c r="L11" s="133"/>
      <c r="M11" s="133" t="s">
        <v>121</v>
      </c>
      <c r="N11" s="133" t="s">
        <v>122</v>
      </c>
      <c r="O11" s="133"/>
      <c r="P11" s="133"/>
    </row>
    <row r="12" spans="1:17" ht="12.75" customHeight="1" x14ac:dyDescent="0.2">
      <c r="A12" s="133"/>
      <c r="B12" s="133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</row>
    <row r="13" spans="1:17" ht="15" x14ac:dyDescent="0.2">
      <c r="A13" s="94">
        <v>1</v>
      </c>
      <c r="B13" s="94">
        <v>2</v>
      </c>
      <c r="C13" s="94">
        <v>3</v>
      </c>
      <c r="D13" s="94">
        <v>4</v>
      </c>
      <c r="E13" s="94">
        <v>5</v>
      </c>
      <c r="F13" s="94">
        <v>6</v>
      </c>
      <c r="G13" s="94">
        <v>7</v>
      </c>
      <c r="H13" s="94">
        <v>8</v>
      </c>
      <c r="I13" s="94">
        <v>9</v>
      </c>
      <c r="J13" s="94">
        <v>10</v>
      </c>
      <c r="K13" s="94">
        <v>11</v>
      </c>
      <c r="L13" s="94">
        <v>12</v>
      </c>
      <c r="M13" s="94">
        <v>13</v>
      </c>
      <c r="N13" s="94">
        <v>14</v>
      </c>
      <c r="O13" s="94">
        <v>15</v>
      </c>
      <c r="P13" s="94">
        <v>16</v>
      </c>
    </row>
    <row r="14" spans="1:17" ht="15" x14ac:dyDescent="0.2">
      <c r="A14" s="95" t="s">
        <v>123</v>
      </c>
      <c r="B14" s="96" t="s">
        <v>124</v>
      </c>
      <c r="C14" s="97"/>
      <c r="D14" s="98" t="s">
        <v>125</v>
      </c>
      <c r="E14" s="99">
        <f t="shared" ref="E14:P14" si="0">SUM(E15:E52)</f>
        <v>73333509</v>
      </c>
      <c r="F14" s="99">
        <f t="shared" si="0"/>
        <v>59773509</v>
      </c>
      <c r="G14" s="99">
        <f t="shared" si="0"/>
        <v>33080323</v>
      </c>
      <c r="H14" s="99">
        <f t="shared" si="0"/>
        <v>1494300</v>
      </c>
      <c r="I14" s="99">
        <f t="shared" si="0"/>
        <v>13560000</v>
      </c>
      <c r="J14" s="99">
        <f t="shared" si="0"/>
        <v>19109688</v>
      </c>
      <c r="K14" s="99">
        <f t="shared" si="0"/>
        <v>18353188</v>
      </c>
      <c r="L14" s="99">
        <f t="shared" si="0"/>
        <v>756500</v>
      </c>
      <c r="M14" s="99">
        <f t="shared" si="0"/>
        <v>0</v>
      </c>
      <c r="N14" s="99">
        <f t="shared" si="0"/>
        <v>211000</v>
      </c>
      <c r="O14" s="99">
        <f t="shared" si="0"/>
        <v>18353188</v>
      </c>
      <c r="P14" s="99">
        <f t="shared" si="0"/>
        <v>92443197</v>
      </c>
      <c r="Q14" s="19"/>
    </row>
    <row r="15" spans="1:17" ht="60" x14ac:dyDescent="0.2">
      <c r="A15" s="96" t="s">
        <v>126</v>
      </c>
      <c r="B15" s="96" t="s">
        <v>127</v>
      </c>
      <c r="C15" s="101" t="s">
        <v>128</v>
      </c>
      <c r="D15" s="102" t="s">
        <v>129</v>
      </c>
      <c r="E15" s="103">
        <v>25879135</v>
      </c>
      <c r="F15" s="103">
        <v>25879135</v>
      </c>
      <c r="G15" s="103">
        <v>19954195</v>
      </c>
      <c r="H15" s="103">
        <v>855000</v>
      </c>
      <c r="I15" s="103">
        <v>0</v>
      </c>
      <c r="J15" s="103">
        <v>500000</v>
      </c>
      <c r="K15" s="103">
        <v>500000</v>
      </c>
      <c r="L15" s="103">
        <v>0</v>
      </c>
      <c r="M15" s="103">
        <v>0</v>
      </c>
      <c r="N15" s="103">
        <v>0</v>
      </c>
      <c r="O15" s="103">
        <v>500000</v>
      </c>
      <c r="P15" s="103">
        <f t="shared" ref="P15:P63" si="1">E15+J15</f>
        <v>26379135</v>
      </c>
    </row>
    <row r="16" spans="1:17" ht="37.5" customHeight="1" x14ac:dyDescent="0.2">
      <c r="A16" s="96" t="s">
        <v>130</v>
      </c>
      <c r="B16" s="96" t="s">
        <v>131</v>
      </c>
      <c r="C16" s="101" t="s">
        <v>128</v>
      </c>
      <c r="D16" s="102" t="s">
        <v>132</v>
      </c>
      <c r="E16" s="103">
        <v>5465264</v>
      </c>
      <c r="F16" s="103">
        <v>5465264</v>
      </c>
      <c r="G16" s="103">
        <v>4228905</v>
      </c>
      <c r="H16" s="103">
        <v>176000</v>
      </c>
      <c r="I16" s="103">
        <v>0</v>
      </c>
      <c r="J16" s="103">
        <v>0</v>
      </c>
      <c r="K16" s="103">
        <v>0</v>
      </c>
      <c r="L16" s="103">
        <v>0</v>
      </c>
      <c r="M16" s="103">
        <v>0</v>
      </c>
      <c r="N16" s="103">
        <v>0</v>
      </c>
      <c r="O16" s="103">
        <v>0</v>
      </c>
      <c r="P16" s="103">
        <f t="shared" si="1"/>
        <v>5465264</v>
      </c>
    </row>
    <row r="17" spans="1:16" ht="15" x14ac:dyDescent="0.2">
      <c r="A17" s="96" t="s">
        <v>133</v>
      </c>
      <c r="B17" s="96" t="s">
        <v>134</v>
      </c>
      <c r="C17" s="101" t="s">
        <v>135</v>
      </c>
      <c r="D17" s="102" t="s">
        <v>136</v>
      </c>
      <c r="E17" s="103">
        <v>100000</v>
      </c>
      <c r="F17" s="103">
        <v>100000</v>
      </c>
      <c r="G17" s="103">
        <v>0</v>
      </c>
      <c r="H17" s="103">
        <v>0</v>
      </c>
      <c r="I17" s="103">
        <v>0</v>
      </c>
      <c r="J17" s="103">
        <v>0</v>
      </c>
      <c r="K17" s="103">
        <v>0</v>
      </c>
      <c r="L17" s="103">
        <v>0</v>
      </c>
      <c r="M17" s="103">
        <v>0</v>
      </c>
      <c r="N17" s="103">
        <v>0</v>
      </c>
      <c r="O17" s="103">
        <v>0</v>
      </c>
      <c r="P17" s="103">
        <f t="shared" si="1"/>
        <v>100000</v>
      </c>
    </row>
    <row r="18" spans="1:16" ht="20.25" customHeight="1" x14ac:dyDescent="0.2">
      <c r="A18" s="96" t="s">
        <v>137</v>
      </c>
      <c r="B18" s="96" t="s">
        <v>138</v>
      </c>
      <c r="C18" s="101" t="s">
        <v>139</v>
      </c>
      <c r="D18" s="102" t="s">
        <v>140</v>
      </c>
      <c r="E18" s="103">
        <v>3982000</v>
      </c>
      <c r="F18" s="103">
        <v>3982000</v>
      </c>
      <c r="G18" s="103">
        <v>0</v>
      </c>
      <c r="H18" s="103">
        <v>0</v>
      </c>
      <c r="I18" s="103">
        <v>0</v>
      </c>
      <c r="J18" s="103">
        <v>0</v>
      </c>
      <c r="K18" s="103">
        <v>0</v>
      </c>
      <c r="L18" s="103">
        <v>0</v>
      </c>
      <c r="M18" s="103">
        <v>0</v>
      </c>
      <c r="N18" s="103">
        <v>0</v>
      </c>
      <c r="O18" s="103">
        <v>0</v>
      </c>
      <c r="P18" s="103">
        <f t="shared" si="1"/>
        <v>3982000</v>
      </c>
    </row>
    <row r="19" spans="1:16" ht="30" x14ac:dyDescent="0.2">
      <c r="A19" s="96" t="s">
        <v>141</v>
      </c>
      <c r="B19" s="96" t="s">
        <v>142</v>
      </c>
      <c r="C19" s="101" t="s">
        <v>143</v>
      </c>
      <c r="D19" s="102" t="s">
        <v>144</v>
      </c>
      <c r="E19" s="103">
        <v>1655000</v>
      </c>
      <c r="F19" s="103">
        <v>1655000</v>
      </c>
      <c r="G19" s="103">
        <v>0</v>
      </c>
      <c r="H19" s="103">
        <v>0</v>
      </c>
      <c r="I19" s="103">
        <v>0</v>
      </c>
      <c r="J19" s="103">
        <v>0</v>
      </c>
      <c r="K19" s="103">
        <v>0</v>
      </c>
      <c r="L19" s="103">
        <v>0</v>
      </c>
      <c r="M19" s="103">
        <v>0</v>
      </c>
      <c r="N19" s="103">
        <v>0</v>
      </c>
      <c r="O19" s="103">
        <v>0</v>
      </c>
      <c r="P19" s="103">
        <f t="shared" si="1"/>
        <v>1655000</v>
      </c>
    </row>
    <row r="20" spans="1:16" ht="15" x14ac:dyDescent="0.2">
      <c r="A20" s="96" t="s">
        <v>145</v>
      </c>
      <c r="B20" s="96" t="s">
        <v>146</v>
      </c>
      <c r="C20" s="101" t="s">
        <v>147</v>
      </c>
      <c r="D20" s="102" t="s">
        <v>148</v>
      </c>
      <c r="E20" s="103">
        <v>200000</v>
      </c>
      <c r="F20" s="103">
        <v>200000</v>
      </c>
      <c r="G20" s="103">
        <v>0</v>
      </c>
      <c r="H20" s="103">
        <v>0</v>
      </c>
      <c r="I20" s="103">
        <v>0</v>
      </c>
      <c r="J20" s="103">
        <v>0</v>
      </c>
      <c r="K20" s="103">
        <v>0</v>
      </c>
      <c r="L20" s="103">
        <v>0</v>
      </c>
      <c r="M20" s="103">
        <v>0</v>
      </c>
      <c r="N20" s="103">
        <v>0</v>
      </c>
      <c r="O20" s="103">
        <v>0</v>
      </c>
      <c r="P20" s="103">
        <f t="shared" si="1"/>
        <v>200000</v>
      </c>
    </row>
    <row r="21" spans="1:16" ht="30" x14ac:dyDescent="0.2">
      <c r="A21" s="96" t="s">
        <v>149</v>
      </c>
      <c r="B21" s="96" t="s">
        <v>150</v>
      </c>
      <c r="C21" s="101" t="s">
        <v>151</v>
      </c>
      <c r="D21" s="102" t="s">
        <v>152</v>
      </c>
      <c r="E21" s="103">
        <v>107000</v>
      </c>
      <c r="F21" s="103">
        <v>107000</v>
      </c>
      <c r="G21" s="103">
        <v>0</v>
      </c>
      <c r="H21" s="103">
        <v>0</v>
      </c>
      <c r="I21" s="103">
        <v>0</v>
      </c>
      <c r="J21" s="103">
        <v>0</v>
      </c>
      <c r="K21" s="103">
        <v>0</v>
      </c>
      <c r="L21" s="103">
        <v>0</v>
      </c>
      <c r="M21" s="103">
        <v>0</v>
      </c>
      <c r="N21" s="103">
        <v>0</v>
      </c>
      <c r="O21" s="103">
        <v>0</v>
      </c>
      <c r="P21" s="103">
        <f t="shared" si="1"/>
        <v>107000</v>
      </c>
    </row>
    <row r="22" spans="1:16" ht="30" x14ac:dyDescent="0.2">
      <c r="A22" s="96" t="s">
        <v>153</v>
      </c>
      <c r="B22" s="96" t="s">
        <v>154</v>
      </c>
      <c r="C22" s="101" t="s">
        <v>143</v>
      </c>
      <c r="D22" s="102" t="s">
        <v>155</v>
      </c>
      <c r="E22" s="103">
        <v>462000</v>
      </c>
      <c r="F22" s="103">
        <v>462000</v>
      </c>
      <c r="G22" s="103">
        <v>0</v>
      </c>
      <c r="H22" s="103">
        <v>0</v>
      </c>
      <c r="I22" s="103">
        <v>0</v>
      </c>
      <c r="J22" s="103">
        <v>0</v>
      </c>
      <c r="K22" s="103">
        <v>0</v>
      </c>
      <c r="L22" s="103">
        <v>0</v>
      </c>
      <c r="M22" s="103">
        <v>0</v>
      </c>
      <c r="N22" s="103">
        <v>0</v>
      </c>
      <c r="O22" s="103">
        <v>0</v>
      </c>
      <c r="P22" s="103">
        <f t="shared" si="1"/>
        <v>462000</v>
      </c>
    </row>
    <row r="23" spans="1:16" ht="30" x14ac:dyDescent="0.2">
      <c r="A23" s="96" t="s">
        <v>156</v>
      </c>
      <c r="B23" s="96" t="s">
        <v>157</v>
      </c>
      <c r="C23" s="101" t="s">
        <v>158</v>
      </c>
      <c r="D23" s="102" t="s">
        <v>159</v>
      </c>
      <c r="E23" s="103">
        <v>500000</v>
      </c>
      <c r="F23" s="103">
        <v>500000</v>
      </c>
      <c r="G23" s="103">
        <v>0</v>
      </c>
      <c r="H23" s="103">
        <v>0</v>
      </c>
      <c r="I23" s="103">
        <v>0</v>
      </c>
      <c r="J23" s="103">
        <v>0</v>
      </c>
      <c r="K23" s="103">
        <v>0</v>
      </c>
      <c r="L23" s="103">
        <v>0</v>
      </c>
      <c r="M23" s="103">
        <v>0</v>
      </c>
      <c r="N23" s="103">
        <v>0</v>
      </c>
      <c r="O23" s="103">
        <v>0</v>
      </c>
      <c r="P23" s="103">
        <f t="shared" si="1"/>
        <v>500000</v>
      </c>
    </row>
    <row r="24" spans="1:16" ht="30" x14ac:dyDescent="0.2">
      <c r="A24" s="96" t="s">
        <v>160</v>
      </c>
      <c r="B24" s="96" t="s">
        <v>161</v>
      </c>
      <c r="C24" s="101" t="s">
        <v>158</v>
      </c>
      <c r="D24" s="102" t="s">
        <v>162</v>
      </c>
      <c r="E24" s="103">
        <v>83000</v>
      </c>
      <c r="F24" s="103">
        <v>83000</v>
      </c>
      <c r="G24" s="103">
        <v>0</v>
      </c>
      <c r="H24" s="103">
        <v>0</v>
      </c>
      <c r="I24" s="103">
        <v>0</v>
      </c>
      <c r="J24" s="103">
        <v>0</v>
      </c>
      <c r="K24" s="103">
        <v>0</v>
      </c>
      <c r="L24" s="103">
        <v>0</v>
      </c>
      <c r="M24" s="103">
        <v>0</v>
      </c>
      <c r="N24" s="103">
        <v>0</v>
      </c>
      <c r="O24" s="103">
        <v>0</v>
      </c>
      <c r="P24" s="103">
        <f t="shared" si="1"/>
        <v>83000</v>
      </c>
    </row>
    <row r="25" spans="1:16" ht="15" x14ac:dyDescent="0.2">
      <c r="A25" s="96" t="s">
        <v>163</v>
      </c>
      <c r="B25" s="96" t="s">
        <v>164</v>
      </c>
      <c r="C25" s="101" t="s">
        <v>158</v>
      </c>
      <c r="D25" s="102" t="s">
        <v>165</v>
      </c>
      <c r="E25" s="103">
        <f>100000+200000</f>
        <v>300000</v>
      </c>
      <c r="F25" s="103">
        <f>100000+200000</f>
        <v>300000</v>
      </c>
      <c r="G25" s="103">
        <v>0</v>
      </c>
      <c r="H25" s="103">
        <v>0</v>
      </c>
      <c r="I25" s="103">
        <v>0</v>
      </c>
      <c r="J25" s="103">
        <v>0</v>
      </c>
      <c r="K25" s="103">
        <v>0</v>
      </c>
      <c r="L25" s="103">
        <v>0</v>
      </c>
      <c r="M25" s="103">
        <v>0</v>
      </c>
      <c r="N25" s="103">
        <v>0</v>
      </c>
      <c r="O25" s="103">
        <v>0</v>
      </c>
      <c r="P25" s="103">
        <f t="shared" si="1"/>
        <v>300000</v>
      </c>
    </row>
    <row r="26" spans="1:16" ht="30" x14ac:dyDescent="0.2">
      <c r="A26" s="96" t="s">
        <v>166</v>
      </c>
      <c r="B26" s="96" t="s">
        <v>167</v>
      </c>
      <c r="C26" s="101" t="s">
        <v>168</v>
      </c>
      <c r="D26" s="102" t="s">
        <v>169</v>
      </c>
      <c r="E26" s="103">
        <v>45500</v>
      </c>
      <c r="F26" s="103">
        <v>45500</v>
      </c>
      <c r="G26" s="103">
        <v>0</v>
      </c>
      <c r="H26" s="103">
        <v>0</v>
      </c>
      <c r="I26" s="103">
        <v>0</v>
      </c>
      <c r="J26" s="103">
        <v>0</v>
      </c>
      <c r="K26" s="103">
        <v>0</v>
      </c>
      <c r="L26" s="103">
        <v>0</v>
      </c>
      <c r="M26" s="103">
        <v>0</v>
      </c>
      <c r="N26" s="103">
        <v>0</v>
      </c>
      <c r="O26" s="103">
        <v>0</v>
      </c>
      <c r="P26" s="103">
        <f t="shared" si="1"/>
        <v>45500</v>
      </c>
    </row>
    <row r="27" spans="1:16" ht="30" x14ac:dyDescent="0.2">
      <c r="A27" s="96" t="s">
        <v>170</v>
      </c>
      <c r="B27" s="96" t="s">
        <v>171</v>
      </c>
      <c r="C27" s="101" t="s">
        <v>172</v>
      </c>
      <c r="D27" s="102" t="s">
        <v>173</v>
      </c>
      <c r="E27" s="103">
        <v>201590</v>
      </c>
      <c r="F27" s="103">
        <v>201590</v>
      </c>
      <c r="G27" s="103">
        <v>0</v>
      </c>
      <c r="H27" s="103">
        <v>0</v>
      </c>
      <c r="I27" s="103">
        <v>0</v>
      </c>
      <c r="J27" s="103">
        <v>0</v>
      </c>
      <c r="K27" s="103">
        <v>0</v>
      </c>
      <c r="L27" s="103">
        <v>0</v>
      </c>
      <c r="M27" s="103">
        <v>0</v>
      </c>
      <c r="N27" s="103">
        <v>0</v>
      </c>
      <c r="O27" s="103">
        <v>0</v>
      </c>
      <c r="P27" s="103">
        <f t="shared" si="1"/>
        <v>201590</v>
      </c>
    </row>
    <row r="28" spans="1:16" ht="30" x14ac:dyDescent="0.2">
      <c r="A28" s="96" t="s">
        <v>174</v>
      </c>
      <c r="B28" s="96" t="s">
        <v>175</v>
      </c>
      <c r="C28" s="101" t="s">
        <v>172</v>
      </c>
      <c r="D28" s="102" t="s">
        <v>176</v>
      </c>
      <c r="E28" s="103">
        <v>500000</v>
      </c>
      <c r="F28" s="103">
        <v>500000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3">
        <v>0</v>
      </c>
      <c r="N28" s="103">
        <v>0</v>
      </c>
      <c r="O28" s="103">
        <v>0</v>
      </c>
      <c r="P28" s="103">
        <f t="shared" si="1"/>
        <v>500000</v>
      </c>
    </row>
    <row r="29" spans="1:16" ht="30" x14ac:dyDescent="0.2">
      <c r="A29" s="96" t="s">
        <v>177</v>
      </c>
      <c r="B29" s="96" t="s">
        <v>178</v>
      </c>
      <c r="C29" s="101" t="s">
        <v>172</v>
      </c>
      <c r="D29" s="102" t="s">
        <v>179</v>
      </c>
      <c r="E29" s="103">
        <v>200000</v>
      </c>
      <c r="F29" s="103">
        <v>200000</v>
      </c>
      <c r="G29" s="103">
        <v>0</v>
      </c>
      <c r="H29" s="103">
        <v>0</v>
      </c>
      <c r="I29" s="103">
        <v>0</v>
      </c>
      <c r="J29" s="103">
        <v>0</v>
      </c>
      <c r="K29" s="103">
        <v>0</v>
      </c>
      <c r="L29" s="103">
        <v>0</v>
      </c>
      <c r="M29" s="103">
        <v>0</v>
      </c>
      <c r="N29" s="103">
        <v>0</v>
      </c>
      <c r="O29" s="103">
        <v>0</v>
      </c>
      <c r="P29" s="103">
        <f t="shared" si="1"/>
        <v>200000</v>
      </c>
    </row>
    <row r="30" spans="1:16" ht="51.75" customHeight="1" x14ac:dyDescent="0.2">
      <c r="A30" s="96" t="s">
        <v>180</v>
      </c>
      <c r="B30" s="96" t="s">
        <v>181</v>
      </c>
      <c r="C30" s="101" t="s">
        <v>182</v>
      </c>
      <c r="D30" s="102" t="s">
        <v>183</v>
      </c>
      <c r="E30" s="103">
        <v>9333000</v>
      </c>
      <c r="F30" s="103">
        <v>9333000</v>
      </c>
      <c r="G30" s="103">
        <v>6985700</v>
      </c>
      <c r="H30" s="103">
        <v>308400</v>
      </c>
      <c r="I30" s="103">
        <v>0</v>
      </c>
      <c r="J30" s="103">
        <v>505000</v>
      </c>
      <c r="K30" s="103">
        <v>0</v>
      </c>
      <c r="L30" s="103">
        <v>505000</v>
      </c>
      <c r="M30" s="103">
        <v>0</v>
      </c>
      <c r="N30" s="103">
        <v>41000</v>
      </c>
      <c r="O30" s="103">
        <v>0</v>
      </c>
      <c r="P30" s="103">
        <f t="shared" si="1"/>
        <v>9838000</v>
      </c>
    </row>
    <row r="31" spans="1:16" ht="30" x14ac:dyDescent="0.2">
      <c r="A31" s="96" t="s">
        <v>184</v>
      </c>
      <c r="B31" s="96" t="s">
        <v>185</v>
      </c>
      <c r="C31" s="101" t="s">
        <v>186</v>
      </c>
      <c r="D31" s="102" t="s">
        <v>187</v>
      </c>
      <c r="E31" s="103">
        <v>997020</v>
      </c>
      <c r="F31" s="103">
        <v>997020</v>
      </c>
      <c r="G31" s="103">
        <v>734523</v>
      </c>
      <c r="H31" s="103">
        <v>75900</v>
      </c>
      <c r="I31" s="103">
        <v>0</v>
      </c>
      <c r="J31" s="103">
        <v>0</v>
      </c>
      <c r="K31" s="103">
        <v>0</v>
      </c>
      <c r="L31" s="103">
        <v>0</v>
      </c>
      <c r="M31" s="103">
        <v>0</v>
      </c>
      <c r="N31" s="103">
        <v>0</v>
      </c>
      <c r="O31" s="103">
        <v>0</v>
      </c>
      <c r="P31" s="103">
        <f t="shared" si="1"/>
        <v>997020</v>
      </c>
    </row>
    <row r="32" spans="1:16" ht="30" x14ac:dyDescent="0.2">
      <c r="A32" s="96" t="s">
        <v>188</v>
      </c>
      <c r="B32" s="96" t="s">
        <v>189</v>
      </c>
      <c r="C32" s="101" t="s">
        <v>190</v>
      </c>
      <c r="D32" s="102" t="s">
        <v>191</v>
      </c>
      <c r="E32" s="103">
        <v>1009500</v>
      </c>
      <c r="F32" s="103">
        <v>1009500</v>
      </c>
      <c r="G32" s="103">
        <v>750000</v>
      </c>
      <c r="H32" s="103">
        <v>59000</v>
      </c>
      <c r="I32" s="103">
        <v>0</v>
      </c>
      <c r="J32" s="103">
        <v>0</v>
      </c>
      <c r="K32" s="103">
        <v>0</v>
      </c>
      <c r="L32" s="103">
        <v>0</v>
      </c>
      <c r="M32" s="103">
        <v>0</v>
      </c>
      <c r="N32" s="103">
        <v>0</v>
      </c>
      <c r="O32" s="103">
        <v>0</v>
      </c>
      <c r="P32" s="103">
        <f t="shared" si="1"/>
        <v>1009500</v>
      </c>
    </row>
    <row r="33" spans="1:16" ht="75" x14ac:dyDescent="0.2">
      <c r="A33" s="96" t="s">
        <v>192</v>
      </c>
      <c r="B33" s="96" t="s">
        <v>193</v>
      </c>
      <c r="C33" s="101" t="s">
        <v>186</v>
      </c>
      <c r="D33" s="102" t="s">
        <v>194</v>
      </c>
      <c r="E33" s="103">
        <v>60000</v>
      </c>
      <c r="F33" s="103">
        <v>60000</v>
      </c>
      <c r="G33" s="103">
        <v>0</v>
      </c>
      <c r="H33" s="103">
        <v>0</v>
      </c>
      <c r="I33" s="103">
        <v>0</v>
      </c>
      <c r="J33" s="103">
        <v>0</v>
      </c>
      <c r="K33" s="103">
        <v>0</v>
      </c>
      <c r="L33" s="103">
        <v>0</v>
      </c>
      <c r="M33" s="103">
        <v>0</v>
      </c>
      <c r="N33" s="103">
        <v>0</v>
      </c>
      <c r="O33" s="103">
        <v>0</v>
      </c>
      <c r="P33" s="103">
        <f t="shared" si="1"/>
        <v>60000</v>
      </c>
    </row>
    <row r="34" spans="1:16" ht="60" x14ac:dyDescent="0.2">
      <c r="A34" s="96" t="s">
        <v>195</v>
      </c>
      <c r="B34" s="96">
        <v>3180</v>
      </c>
      <c r="C34" s="101" t="s">
        <v>196</v>
      </c>
      <c r="D34" s="102" t="s">
        <v>197</v>
      </c>
      <c r="E34" s="103">
        <v>30000</v>
      </c>
      <c r="F34" s="103">
        <v>30000</v>
      </c>
      <c r="G34" s="103">
        <v>0</v>
      </c>
      <c r="H34" s="103">
        <v>0</v>
      </c>
      <c r="I34" s="103">
        <v>0</v>
      </c>
      <c r="J34" s="103">
        <v>0</v>
      </c>
      <c r="K34" s="103">
        <v>0</v>
      </c>
      <c r="L34" s="103">
        <v>0</v>
      </c>
      <c r="M34" s="103">
        <v>0</v>
      </c>
      <c r="N34" s="103">
        <v>0</v>
      </c>
      <c r="O34" s="103">
        <v>0</v>
      </c>
      <c r="P34" s="103">
        <v>30000</v>
      </c>
    </row>
    <row r="35" spans="1:16" ht="45" x14ac:dyDescent="0.2">
      <c r="A35" s="96" t="s">
        <v>198</v>
      </c>
      <c r="B35" s="96" t="s">
        <v>199</v>
      </c>
      <c r="C35" s="101" t="s">
        <v>168</v>
      </c>
      <c r="D35" s="102" t="s">
        <v>200</v>
      </c>
      <c r="E35" s="103">
        <v>70000</v>
      </c>
      <c r="F35" s="103">
        <v>70000</v>
      </c>
      <c r="G35" s="103">
        <v>0</v>
      </c>
      <c r="H35" s="103">
        <v>0</v>
      </c>
      <c r="I35" s="103">
        <v>0</v>
      </c>
      <c r="J35" s="103">
        <v>0</v>
      </c>
      <c r="K35" s="103">
        <v>0</v>
      </c>
      <c r="L35" s="103">
        <v>0</v>
      </c>
      <c r="M35" s="103">
        <v>0</v>
      </c>
      <c r="N35" s="103">
        <v>0</v>
      </c>
      <c r="O35" s="103">
        <v>0</v>
      </c>
      <c r="P35" s="103">
        <f t="shared" si="1"/>
        <v>70000</v>
      </c>
    </row>
    <row r="36" spans="1:16" ht="30" x14ac:dyDescent="0.2">
      <c r="A36" s="96" t="s">
        <v>201</v>
      </c>
      <c r="B36" s="96" t="s">
        <v>202</v>
      </c>
      <c r="C36" s="101" t="s">
        <v>203</v>
      </c>
      <c r="D36" s="102" t="s">
        <v>204</v>
      </c>
      <c r="E36" s="103">
        <v>824500</v>
      </c>
      <c r="F36" s="103">
        <v>824500</v>
      </c>
      <c r="G36" s="103">
        <v>0</v>
      </c>
      <c r="H36" s="103">
        <v>0</v>
      </c>
      <c r="I36" s="103">
        <v>0</v>
      </c>
      <c r="J36" s="103">
        <v>370510</v>
      </c>
      <c r="K36" s="103">
        <v>370510</v>
      </c>
      <c r="L36" s="103">
        <v>0</v>
      </c>
      <c r="M36" s="103">
        <v>0</v>
      </c>
      <c r="N36" s="103">
        <v>0</v>
      </c>
      <c r="O36" s="103">
        <v>370510</v>
      </c>
      <c r="P36" s="103">
        <f>E36+J36</f>
        <v>1195010</v>
      </c>
    </row>
    <row r="37" spans="1:16" ht="30" x14ac:dyDescent="0.2">
      <c r="A37" s="96" t="s">
        <v>205</v>
      </c>
      <c r="B37" s="96" t="s">
        <v>206</v>
      </c>
      <c r="C37" s="101" t="s">
        <v>207</v>
      </c>
      <c r="D37" s="102" t="s">
        <v>208</v>
      </c>
      <c r="E37" s="103">
        <v>0</v>
      </c>
      <c r="F37" s="103">
        <v>0</v>
      </c>
      <c r="G37" s="103">
        <v>0</v>
      </c>
      <c r="H37" s="103">
        <v>0</v>
      </c>
      <c r="I37" s="103">
        <v>0</v>
      </c>
      <c r="J37" s="103">
        <v>1300000</v>
      </c>
      <c r="K37" s="103">
        <v>1300000</v>
      </c>
      <c r="L37" s="103">
        <v>0</v>
      </c>
      <c r="M37" s="103">
        <v>0</v>
      </c>
      <c r="N37" s="103">
        <v>0</v>
      </c>
      <c r="O37" s="103">
        <v>1300000</v>
      </c>
      <c r="P37" s="103">
        <f>E37+J37</f>
        <v>1300000</v>
      </c>
    </row>
    <row r="38" spans="1:16" ht="30" x14ac:dyDescent="0.2">
      <c r="A38" s="96" t="s">
        <v>209</v>
      </c>
      <c r="B38" s="96" t="s">
        <v>210</v>
      </c>
      <c r="C38" s="101" t="s">
        <v>211</v>
      </c>
      <c r="D38" s="102" t="s">
        <v>212</v>
      </c>
      <c r="E38" s="103">
        <v>35000</v>
      </c>
      <c r="F38" s="103">
        <v>35000</v>
      </c>
      <c r="G38" s="103">
        <v>0</v>
      </c>
      <c r="H38" s="103">
        <v>0</v>
      </c>
      <c r="I38" s="103">
        <v>0</v>
      </c>
      <c r="J38" s="103">
        <v>170000</v>
      </c>
      <c r="K38" s="103">
        <v>0</v>
      </c>
      <c r="L38" s="103">
        <v>170000</v>
      </c>
      <c r="M38" s="103">
        <v>0</v>
      </c>
      <c r="N38" s="103">
        <v>170000</v>
      </c>
      <c r="O38" s="103">
        <v>0</v>
      </c>
      <c r="P38" s="103">
        <f t="shared" si="1"/>
        <v>205000</v>
      </c>
    </row>
    <row r="39" spans="1:16" ht="45" x14ac:dyDescent="0.2">
      <c r="A39" s="96" t="s">
        <v>213</v>
      </c>
      <c r="B39" s="96" t="s">
        <v>214</v>
      </c>
      <c r="C39" s="101" t="s">
        <v>211</v>
      </c>
      <c r="D39" s="102" t="s">
        <v>215</v>
      </c>
      <c r="E39" s="103">
        <v>1300000</v>
      </c>
      <c r="F39" s="103">
        <v>0</v>
      </c>
      <c r="G39" s="103">
        <v>0</v>
      </c>
      <c r="H39" s="103">
        <v>0</v>
      </c>
      <c r="I39" s="103">
        <v>1300000</v>
      </c>
      <c r="J39" s="103">
        <v>0</v>
      </c>
      <c r="K39" s="103">
        <v>0</v>
      </c>
      <c r="L39" s="103">
        <v>0</v>
      </c>
      <c r="M39" s="103">
        <v>0</v>
      </c>
      <c r="N39" s="103">
        <v>0</v>
      </c>
      <c r="O39" s="103">
        <v>0</v>
      </c>
      <c r="P39" s="103">
        <f t="shared" si="1"/>
        <v>1300000</v>
      </c>
    </row>
    <row r="40" spans="1:16" ht="15" x14ac:dyDescent="0.2">
      <c r="A40" s="96" t="s">
        <v>216</v>
      </c>
      <c r="B40" s="96" t="s">
        <v>217</v>
      </c>
      <c r="C40" s="101" t="s">
        <v>211</v>
      </c>
      <c r="D40" s="102" t="s">
        <v>218</v>
      </c>
      <c r="E40" s="103">
        <v>13910000</v>
      </c>
      <c r="F40" s="103">
        <v>1650000</v>
      </c>
      <c r="G40" s="103">
        <v>0</v>
      </c>
      <c r="H40" s="103">
        <v>0</v>
      </c>
      <c r="I40" s="103">
        <v>12260000</v>
      </c>
      <c r="J40" s="103">
        <f>3600000-2800000</f>
        <v>800000</v>
      </c>
      <c r="K40" s="103">
        <f>3600000-2800000</f>
        <v>800000</v>
      </c>
      <c r="L40" s="103">
        <v>0</v>
      </c>
      <c r="M40" s="103">
        <v>0</v>
      </c>
      <c r="N40" s="103">
        <v>0</v>
      </c>
      <c r="O40" s="103">
        <f>3600000-2800000</f>
        <v>800000</v>
      </c>
      <c r="P40" s="103">
        <f t="shared" si="1"/>
        <v>14710000</v>
      </c>
    </row>
    <row r="41" spans="1:16" ht="75" x14ac:dyDescent="0.2">
      <c r="A41" s="96" t="s">
        <v>219</v>
      </c>
      <c r="B41" s="96">
        <v>6083</v>
      </c>
      <c r="C41" s="104" t="s">
        <v>207</v>
      </c>
      <c r="D41" s="105" t="s">
        <v>220</v>
      </c>
      <c r="E41" s="103">
        <v>0</v>
      </c>
      <c r="F41" s="103">
        <v>0</v>
      </c>
      <c r="G41" s="103">
        <v>0</v>
      </c>
      <c r="H41" s="103">
        <v>0</v>
      </c>
      <c r="I41" s="103">
        <v>0</v>
      </c>
      <c r="J41" s="103">
        <v>250000</v>
      </c>
      <c r="K41" s="103">
        <v>250000</v>
      </c>
      <c r="L41" s="103">
        <v>0</v>
      </c>
      <c r="M41" s="103">
        <v>0</v>
      </c>
      <c r="N41" s="103">
        <v>0</v>
      </c>
      <c r="O41" s="103">
        <v>250000</v>
      </c>
      <c r="P41" s="103">
        <f t="shared" si="1"/>
        <v>250000</v>
      </c>
    </row>
    <row r="42" spans="1:16" ht="15" x14ac:dyDescent="0.2">
      <c r="A42" s="96" t="s">
        <v>221</v>
      </c>
      <c r="B42" s="96" t="s">
        <v>222</v>
      </c>
      <c r="C42" s="101" t="s">
        <v>223</v>
      </c>
      <c r="D42" s="102" t="s">
        <v>224</v>
      </c>
      <c r="E42" s="103">
        <v>0</v>
      </c>
      <c r="F42" s="103">
        <v>0</v>
      </c>
      <c r="G42" s="103">
        <v>0</v>
      </c>
      <c r="H42" s="103">
        <v>0</v>
      </c>
      <c r="I42" s="103">
        <v>0</v>
      </c>
      <c r="J42" s="103">
        <v>3200000</v>
      </c>
      <c r="K42" s="103">
        <v>3200000</v>
      </c>
      <c r="L42" s="103">
        <v>0</v>
      </c>
      <c r="M42" s="103">
        <v>0</v>
      </c>
      <c r="N42" s="103">
        <v>0</v>
      </c>
      <c r="O42" s="103">
        <v>3200000</v>
      </c>
      <c r="P42" s="103">
        <f t="shared" si="1"/>
        <v>3200000</v>
      </c>
    </row>
    <row r="43" spans="1:16" ht="15" x14ac:dyDescent="0.2">
      <c r="A43" s="96" t="s">
        <v>225</v>
      </c>
      <c r="B43" s="96" t="s">
        <v>226</v>
      </c>
      <c r="C43" s="101" t="s">
        <v>223</v>
      </c>
      <c r="D43" s="102" t="s">
        <v>227</v>
      </c>
      <c r="E43" s="103">
        <v>0</v>
      </c>
      <c r="F43" s="103">
        <v>0</v>
      </c>
      <c r="G43" s="103">
        <v>0</v>
      </c>
      <c r="H43" s="103">
        <v>0</v>
      </c>
      <c r="I43" s="103">
        <v>0</v>
      </c>
      <c r="J43" s="103">
        <v>536481</v>
      </c>
      <c r="K43" s="103">
        <v>536481</v>
      </c>
      <c r="L43" s="103">
        <v>0</v>
      </c>
      <c r="M43" s="103">
        <v>0</v>
      </c>
      <c r="N43" s="103">
        <v>0</v>
      </c>
      <c r="O43" s="103">
        <v>536481</v>
      </c>
      <c r="P43" s="103">
        <f t="shared" si="1"/>
        <v>536481</v>
      </c>
    </row>
    <row r="44" spans="1:16" ht="30" x14ac:dyDescent="0.2">
      <c r="A44" s="96" t="s">
        <v>228</v>
      </c>
      <c r="B44" s="96">
        <v>7350</v>
      </c>
      <c r="C44" s="101" t="s">
        <v>223</v>
      </c>
      <c r="D44" s="102" t="s">
        <v>229</v>
      </c>
      <c r="E44" s="103">
        <v>0</v>
      </c>
      <c r="F44" s="103">
        <v>0</v>
      </c>
      <c r="G44" s="103">
        <v>0</v>
      </c>
      <c r="H44" s="103">
        <v>0</v>
      </c>
      <c r="I44" s="103">
        <v>0</v>
      </c>
      <c r="J44" s="103">
        <v>500000</v>
      </c>
      <c r="K44" s="103">
        <v>500000</v>
      </c>
      <c r="L44" s="103">
        <v>0</v>
      </c>
      <c r="M44" s="103">
        <v>0</v>
      </c>
      <c r="N44" s="103">
        <v>0</v>
      </c>
      <c r="O44" s="103">
        <v>500000</v>
      </c>
      <c r="P44" s="103">
        <f t="shared" si="1"/>
        <v>500000</v>
      </c>
    </row>
    <row r="45" spans="1:16" ht="30" x14ac:dyDescent="0.2">
      <c r="A45" s="96" t="s">
        <v>230</v>
      </c>
      <c r="B45" s="96" t="s">
        <v>231</v>
      </c>
      <c r="C45" s="101" t="s">
        <v>232</v>
      </c>
      <c r="D45" s="102" t="s">
        <v>233</v>
      </c>
      <c r="E45" s="103">
        <v>4300000</v>
      </c>
      <c r="F45" s="103">
        <v>4300000</v>
      </c>
      <c r="G45" s="103">
        <v>0</v>
      </c>
      <c r="H45" s="103">
        <v>0</v>
      </c>
      <c r="I45" s="103">
        <v>0</v>
      </c>
      <c r="J45" s="103">
        <f>5466197-500000</f>
        <v>4966197</v>
      </c>
      <c r="K45" s="103">
        <f>5466197-500000</f>
        <v>4966197</v>
      </c>
      <c r="L45" s="103">
        <v>0</v>
      </c>
      <c r="M45" s="103">
        <v>0</v>
      </c>
      <c r="N45" s="103">
        <v>0</v>
      </c>
      <c r="O45" s="103">
        <f>5466197-500000</f>
        <v>4966197</v>
      </c>
      <c r="P45" s="103">
        <f t="shared" si="1"/>
        <v>9266197</v>
      </c>
    </row>
    <row r="46" spans="1:16" ht="45" x14ac:dyDescent="0.2">
      <c r="A46" s="96" t="s">
        <v>234</v>
      </c>
      <c r="B46" s="96">
        <v>7660</v>
      </c>
      <c r="C46" s="101" t="s">
        <v>235</v>
      </c>
      <c r="D46" s="102" t="s">
        <v>236</v>
      </c>
      <c r="E46" s="103">
        <v>0</v>
      </c>
      <c r="F46" s="103">
        <v>0</v>
      </c>
      <c r="G46" s="103">
        <v>0</v>
      </c>
      <c r="H46" s="103">
        <v>0</v>
      </c>
      <c r="I46" s="103">
        <v>0</v>
      </c>
      <c r="J46" s="103">
        <v>100000</v>
      </c>
      <c r="K46" s="103">
        <v>100000</v>
      </c>
      <c r="L46" s="103">
        <v>0</v>
      </c>
      <c r="M46" s="103">
        <v>0</v>
      </c>
      <c r="N46" s="103">
        <v>0</v>
      </c>
      <c r="O46" s="103">
        <v>100000</v>
      </c>
      <c r="P46" s="103">
        <v>100000</v>
      </c>
    </row>
    <row r="47" spans="1:16" ht="15" x14ac:dyDescent="0.2">
      <c r="A47" s="96" t="s">
        <v>237</v>
      </c>
      <c r="B47" s="96" t="s">
        <v>238</v>
      </c>
      <c r="C47" s="101" t="s">
        <v>235</v>
      </c>
      <c r="D47" s="102" t="s">
        <v>239</v>
      </c>
      <c r="E47" s="103">
        <v>0</v>
      </c>
      <c r="F47" s="103">
        <v>0</v>
      </c>
      <c r="G47" s="103">
        <v>0</v>
      </c>
      <c r="H47" s="103">
        <v>0</v>
      </c>
      <c r="I47" s="103">
        <v>0</v>
      </c>
      <c r="J47" s="103">
        <f>3030000+2800000</f>
        <v>5830000</v>
      </c>
      <c r="K47" s="103">
        <f>3030000+2800000</f>
        <v>5830000</v>
      </c>
      <c r="L47" s="103">
        <v>0</v>
      </c>
      <c r="M47" s="103">
        <v>0</v>
      </c>
      <c r="N47" s="103">
        <v>0</v>
      </c>
      <c r="O47" s="103">
        <f>3030000+2800000</f>
        <v>5830000</v>
      </c>
      <c r="P47" s="103">
        <f t="shared" si="1"/>
        <v>5830000</v>
      </c>
    </row>
    <row r="48" spans="1:16" ht="30" x14ac:dyDescent="0.2">
      <c r="A48" s="96" t="s">
        <v>240</v>
      </c>
      <c r="B48" s="96" t="s">
        <v>241</v>
      </c>
      <c r="C48" s="101" t="s">
        <v>235</v>
      </c>
      <c r="D48" s="102" t="s">
        <v>242</v>
      </c>
      <c r="E48" s="103">
        <v>100000</v>
      </c>
      <c r="F48" s="103">
        <v>100000</v>
      </c>
      <c r="G48" s="103">
        <v>0</v>
      </c>
      <c r="H48" s="103">
        <v>0</v>
      </c>
      <c r="I48" s="103">
        <v>0</v>
      </c>
      <c r="J48" s="103">
        <v>0</v>
      </c>
      <c r="K48" s="103">
        <v>0</v>
      </c>
      <c r="L48" s="103">
        <v>0</v>
      </c>
      <c r="M48" s="103">
        <v>0</v>
      </c>
      <c r="N48" s="103">
        <v>0</v>
      </c>
      <c r="O48" s="103">
        <v>0</v>
      </c>
      <c r="P48" s="103">
        <f t="shared" si="1"/>
        <v>100000</v>
      </c>
    </row>
    <row r="49" spans="1:17" ht="30" x14ac:dyDescent="0.2">
      <c r="A49" s="96" t="s">
        <v>243</v>
      </c>
      <c r="B49" s="96" t="s">
        <v>244</v>
      </c>
      <c r="C49" s="101" t="s">
        <v>245</v>
      </c>
      <c r="D49" s="102" t="s">
        <v>246</v>
      </c>
      <c r="E49" s="103">
        <v>100000</v>
      </c>
      <c r="F49" s="103">
        <v>100000</v>
      </c>
      <c r="G49" s="103">
        <v>0</v>
      </c>
      <c r="H49" s="103">
        <v>0</v>
      </c>
      <c r="I49" s="103">
        <v>0</v>
      </c>
      <c r="J49" s="103">
        <v>0</v>
      </c>
      <c r="K49" s="103">
        <v>0</v>
      </c>
      <c r="L49" s="103">
        <v>0</v>
      </c>
      <c r="M49" s="103">
        <v>0</v>
      </c>
      <c r="N49" s="103">
        <v>0</v>
      </c>
      <c r="O49" s="103">
        <v>0</v>
      </c>
      <c r="P49" s="103">
        <f t="shared" si="1"/>
        <v>100000</v>
      </c>
    </row>
    <row r="50" spans="1:17" ht="15" x14ac:dyDescent="0.2">
      <c r="A50" s="96" t="s">
        <v>247</v>
      </c>
      <c r="B50" s="96" t="s">
        <v>248</v>
      </c>
      <c r="C50" s="101" t="s">
        <v>245</v>
      </c>
      <c r="D50" s="102" t="s">
        <v>249</v>
      </c>
      <c r="E50" s="103">
        <v>584000</v>
      </c>
      <c r="F50" s="103">
        <v>584000</v>
      </c>
      <c r="G50" s="103">
        <v>427000</v>
      </c>
      <c r="H50" s="103">
        <v>20000</v>
      </c>
      <c r="I50" s="103">
        <v>0</v>
      </c>
      <c r="J50" s="103">
        <v>0</v>
      </c>
      <c r="K50" s="103">
        <v>0</v>
      </c>
      <c r="L50" s="103">
        <v>0</v>
      </c>
      <c r="M50" s="103">
        <v>0</v>
      </c>
      <c r="N50" s="103">
        <v>0</v>
      </c>
      <c r="O50" s="103">
        <v>0</v>
      </c>
      <c r="P50" s="103">
        <f t="shared" si="1"/>
        <v>584000</v>
      </c>
    </row>
    <row r="51" spans="1:17" ht="15" x14ac:dyDescent="0.2">
      <c r="A51" s="96" t="s">
        <v>250</v>
      </c>
      <c r="B51" s="96" t="s">
        <v>251</v>
      </c>
      <c r="C51" s="101" t="s">
        <v>252</v>
      </c>
      <c r="D51" s="102" t="s">
        <v>253</v>
      </c>
      <c r="E51" s="103">
        <v>0</v>
      </c>
      <c r="F51" s="103">
        <v>0</v>
      </c>
      <c r="G51" s="103">
        <v>0</v>
      </c>
      <c r="H51" s="103">
        <v>0</v>
      </c>
      <c r="I51" s="103">
        <v>0</v>
      </c>
      <c r="J51" s="103">
        <v>81500</v>
      </c>
      <c r="K51" s="103">
        <v>0</v>
      </c>
      <c r="L51" s="103">
        <v>81500</v>
      </c>
      <c r="M51" s="103">
        <v>0</v>
      </c>
      <c r="N51" s="103">
        <v>0</v>
      </c>
      <c r="O51" s="103">
        <v>0</v>
      </c>
      <c r="P51" s="103">
        <f t="shared" si="1"/>
        <v>81500</v>
      </c>
    </row>
    <row r="52" spans="1:17" ht="15" x14ac:dyDescent="0.2">
      <c r="A52" s="96" t="s">
        <v>254</v>
      </c>
      <c r="B52" s="96" t="s">
        <v>255</v>
      </c>
      <c r="C52" s="101" t="s">
        <v>256</v>
      </c>
      <c r="D52" s="102" t="s">
        <v>257</v>
      </c>
      <c r="E52" s="103">
        <v>1000000</v>
      </c>
      <c r="F52" s="103">
        <v>1000000</v>
      </c>
      <c r="G52" s="103">
        <v>0</v>
      </c>
      <c r="H52" s="103">
        <v>0</v>
      </c>
      <c r="I52" s="103">
        <v>0</v>
      </c>
      <c r="J52" s="103">
        <v>0</v>
      </c>
      <c r="K52" s="103">
        <v>0</v>
      </c>
      <c r="L52" s="103">
        <v>0</v>
      </c>
      <c r="M52" s="103">
        <v>0</v>
      </c>
      <c r="N52" s="103">
        <v>0</v>
      </c>
      <c r="O52" s="103">
        <v>0</v>
      </c>
      <c r="P52" s="103">
        <f t="shared" si="1"/>
        <v>1000000</v>
      </c>
    </row>
    <row r="53" spans="1:17" ht="15" x14ac:dyDescent="0.2">
      <c r="A53" s="95" t="s">
        <v>258</v>
      </c>
      <c r="B53" s="96" t="s">
        <v>259</v>
      </c>
      <c r="C53" s="97"/>
      <c r="D53" s="98" t="s">
        <v>260</v>
      </c>
      <c r="E53" s="99">
        <f t="shared" ref="E53:P53" si="2">SUM(E54:E64)</f>
        <v>234918552</v>
      </c>
      <c r="F53" s="99">
        <f t="shared" si="2"/>
        <v>234918552</v>
      </c>
      <c r="G53" s="99">
        <f t="shared" si="2"/>
        <v>170765937</v>
      </c>
      <c r="H53" s="99">
        <f t="shared" si="2"/>
        <v>13930055</v>
      </c>
      <c r="I53" s="99">
        <f t="shared" si="2"/>
        <v>0</v>
      </c>
      <c r="J53" s="99">
        <f t="shared" si="2"/>
        <v>5904137</v>
      </c>
      <c r="K53" s="99">
        <f t="shared" si="2"/>
        <v>2830000</v>
      </c>
      <c r="L53" s="99">
        <f t="shared" si="2"/>
        <v>3074137</v>
      </c>
      <c r="M53" s="99">
        <f t="shared" si="2"/>
        <v>0</v>
      </c>
      <c r="N53" s="99">
        <f t="shared" si="2"/>
        <v>0</v>
      </c>
      <c r="O53" s="99">
        <f t="shared" si="2"/>
        <v>2830000</v>
      </c>
      <c r="P53" s="99">
        <f t="shared" si="2"/>
        <v>240822689</v>
      </c>
      <c r="Q53" s="19"/>
    </row>
    <row r="54" spans="1:17" ht="45" x14ac:dyDescent="0.2">
      <c r="A54" s="96" t="s">
        <v>261</v>
      </c>
      <c r="B54" s="96" t="s">
        <v>131</v>
      </c>
      <c r="C54" s="101" t="s">
        <v>128</v>
      </c>
      <c r="D54" s="102" t="s">
        <v>132</v>
      </c>
      <c r="E54" s="103">
        <v>1497477</v>
      </c>
      <c r="F54" s="103">
        <v>1497477</v>
      </c>
      <c r="G54" s="103">
        <v>1227440</v>
      </c>
      <c r="H54" s="103">
        <v>0</v>
      </c>
      <c r="I54" s="103">
        <v>0</v>
      </c>
      <c r="J54" s="103">
        <v>0</v>
      </c>
      <c r="K54" s="103">
        <v>0</v>
      </c>
      <c r="L54" s="103">
        <v>0</v>
      </c>
      <c r="M54" s="103">
        <v>0</v>
      </c>
      <c r="N54" s="103">
        <v>0</v>
      </c>
      <c r="O54" s="103">
        <v>0</v>
      </c>
      <c r="P54" s="103">
        <f t="shared" si="1"/>
        <v>1497477</v>
      </c>
    </row>
    <row r="55" spans="1:17" ht="15" x14ac:dyDescent="0.2">
      <c r="A55" s="96" t="s">
        <v>262</v>
      </c>
      <c r="B55" s="96" t="s">
        <v>186</v>
      </c>
      <c r="C55" s="101" t="s">
        <v>263</v>
      </c>
      <c r="D55" s="102" t="s">
        <v>264</v>
      </c>
      <c r="E55" s="103">
        <v>49077359</v>
      </c>
      <c r="F55" s="103">
        <v>49077359</v>
      </c>
      <c r="G55" s="103">
        <v>33560290</v>
      </c>
      <c r="H55" s="103">
        <v>4010050</v>
      </c>
      <c r="I55" s="103">
        <v>0</v>
      </c>
      <c r="J55" s="103">
        <v>2679137</v>
      </c>
      <c r="K55" s="103">
        <v>55000</v>
      </c>
      <c r="L55" s="103">
        <v>2624137</v>
      </c>
      <c r="M55" s="103">
        <v>0</v>
      </c>
      <c r="N55" s="103">
        <v>0</v>
      </c>
      <c r="O55" s="103">
        <v>55000</v>
      </c>
      <c r="P55" s="103">
        <f t="shared" si="1"/>
        <v>51756496</v>
      </c>
    </row>
    <row r="56" spans="1:17" ht="30" x14ac:dyDescent="0.2">
      <c r="A56" s="96" t="s">
        <v>265</v>
      </c>
      <c r="B56" s="96">
        <v>1021</v>
      </c>
      <c r="C56" s="101" t="s">
        <v>266</v>
      </c>
      <c r="D56" s="106" t="s">
        <v>267</v>
      </c>
      <c r="E56" s="103">
        <v>45236090</v>
      </c>
      <c r="F56" s="103">
        <v>45236090</v>
      </c>
      <c r="G56" s="103">
        <v>23068730</v>
      </c>
      <c r="H56" s="103">
        <v>9177510</v>
      </c>
      <c r="I56" s="103">
        <v>0</v>
      </c>
      <c r="J56" s="103">
        <v>550000</v>
      </c>
      <c r="K56" s="103">
        <v>100000</v>
      </c>
      <c r="L56" s="103">
        <v>450000</v>
      </c>
      <c r="M56" s="103">
        <v>0</v>
      </c>
      <c r="N56" s="103">
        <v>0</v>
      </c>
      <c r="O56" s="103">
        <v>100000</v>
      </c>
      <c r="P56" s="103">
        <f t="shared" si="1"/>
        <v>45786090</v>
      </c>
    </row>
    <row r="57" spans="1:17" ht="30" x14ac:dyDescent="0.2">
      <c r="A57" s="96" t="s">
        <v>268</v>
      </c>
      <c r="B57" s="96">
        <v>1031</v>
      </c>
      <c r="C57" s="101" t="s">
        <v>266</v>
      </c>
      <c r="D57" s="106" t="s">
        <v>267</v>
      </c>
      <c r="E57" s="103">
        <v>123127400</v>
      </c>
      <c r="F57" s="103">
        <v>123127400</v>
      </c>
      <c r="G57" s="103">
        <v>100924100</v>
      </c>
      <c r="H57" s="103">
        <v>0</v>
      </c>
      <c r="I57" s="103">
        <v>0</v>
      </c>
      <c r="J57" s="103">
        <v>0</v>
      </c>
      <c r="K57" s="103">
        <v>0</v>
      </c>
      <c r="L57" s="103">
        <v>0</v>
      </c>
      <c r="M57" s="103">
        <v>0</v>
      </c>
      <c r="N57" s="103">
        <v>0</v>
      </c>
      <c r="O57" s="103">
        <v>0</v>
      </c>
      <c r="P57" s="103">
        <f t="shared" si="1"/>
        <v>123127400</v>
      </c>
    </row>
    <row r="58" spans="1:17" ht="30" x14ac:dyDescent="0.2">
      <c r="A58" s="96" t="s">
        <v>269</v>
      </c>
      <c r="B58" s="96" t="s">
        <v>172</v>
      </c>
      <c r="C58" s="101" t="s">
        <v>270</v>
      </c>
      <c r="D58" s="102" t="s">
        <v>271</v>
      </c>
      <c r="E58" s="103">
        <v>7066161</v>
      </c>
      <c r="F58" s="103">
        <v>7066161</v>
      </c>
      <c r="G58" s="103">
        <v>5467673</v>
      </c>
      <c r="H58" s="103">
        <v>249800</v>
      </c>
      <c r="I58" s="103">
        <v>0</v>
      </c>
      <c r="J58" s="103">
        <v>50000</v>
      </c>
      <c r="K58" s="103">
        <v>50000</v>
      </c>
      <c r="L58" s="103">
        <v>0</v>
      </c>
      <c r="M58" s="103">
        <v>0</v>
      </c>
      <c r="N58" s="103">
        <v>0</v>
      </c>
      <c r="O58" s="103">
        <v>50000</v>
      </c>
      <c r="P58" s="103">
        <f t="shared" si="1"/>
        <v>7116161</v>
      </c>
    </row>
    <row r="59" spans="1:17" ht="15" x14ac:dyDescent="0.2">
      <c r="A59" s="96" t="s">
        <v>272</v>
      </c>
      <c r="B59" s="96">
        <v>1141</v>
      </c>
      <c r="C59" s="101" t="s">
        <v>273</v>
      </c>
      <c r="D59" s="102" t="s">
        <v>274</v>
      </c>
      <c r="E59" s="103">
        <v>5271674</v>
      </c>
      <c r="F59" s="103">
        <v>5271674</v>
      </c>
      <c r="G59" s="103">
        <v>4009347</v>
      </c>
      <c r="H59" s="103">
        <v>158950</v>
      </c>
      <c r="I59" s="103">
        <v>0</v>
      </c>
      <c r="J59" s="103">
        <v>105000</v>
      </c>
      <c r="K59" s="103">
        <v>105000</v>
      </c>
      <c r="L59" s="103">
        <v>0</v>
      </c>
      <c r="M59" s="103">
        <v>0</v>
      </c>
      <c r="N59" s="103">
        <v>0</v>
      </c>
      <c r="O59" s="103">
        <v>105000</v>
      </c>
      <c r="P59" s="103">
        <f t="shared" si="1"/>
        <v>5376674</v>
      </c>
    </row>
    <row r="60" spans="1:17" ht="15" x14ac:dyDescent="0.2">
      <c r="A60" s="96" t="s">
        <v>275</v>
      </c>
      <c r="B60" s="96" t="s">
        <v>276</v>
      </c>
      <c r="C60" s="101" t="s">
        <v>273</v>
      </c>
      <c r="D60" s="102" t="s">
        <v>277</v>
      </c>
      <c r="E60" s="103">
        <v>19910</v>
      </c>
      <c r="F60" s="103">
        <v>19910</v>
      </c>
      <c r="G60" s="103">
        <v>0</v>
      </c>
      <c r="H60" s="103">
        <v>0</v>
      </c>
      <c r="I60" s="103">
        <v>0</v>
      </c>
      <c r="J60" s="103">
        <v>0</v>
      </c>
      <c r="K60" s="103">
        <v>0</v>
      </c>
      <c r="L60" s="103">
        <v>0</v>
      </c>
      <c r="M60" s="103">
        <v>0</v>
      </c>
      <c r="N60" s="103">
        <v>0</v>
      </c>
      <c r="O60" s="103">
        <v>0</v>
      </c>
      <c r="P60" s="103">
        <f>E60+J60</f>
        <v>19910</v>
      </c>
    </row>
    <row r="61" spans="1:17" ht="30" x14ac:dyDescent="0.2">
      <c r="A61" s="96" t="s">
        <v>278</v>
      </c>
      <c r="B61" s="96" t="s">
        <v>279</v>
      </c>
      <c r="C61" s="101" t="s">
        <v>273</v>
      </c>
      <c r="D61" s="102" t="s">
        <v>280</v>
      </c>
      <c r="E61" s="103">
        <v>405398</v>
      </c>
      <c r="F61" s="103">
        <v>405398</v>
      </c>
      <c r="G61" s="103">
        <v>166625</v>
      </c>
      <c r="H61" s="103">
        <v>145395</v>
      </c>
      <c r="I61" s="103">
        <v>0</v>
      </c>
      <c r="J61" s="103">
        <v>20000</v>
      </c>
      <c r="K61" s="103">
        <v>20000</v>
      </c>
      <c r="L61" s="103">
        <v>0</v>
      </c>
      <c r="M61" s="103">
        <v>0</v>
      </c>
      <c r="N61" s="103">
        <v>0</v>
      </c>
      <c r="O61" s="103">
        <v>20000</v>
      </c>
      <c r="P61" s="103">
        <f>E61+J61</f>
        <v>425398</v>
      </c>
    </row>
    <row r="62" spans="1:17" ht="30" x14ac:dyDescent="0.2">
      <c r="A62" s="107" t="s">
        <v>281</v>
      </c>
      <c r="B62" s="107" t="s">
        <v>282</v>
      </c>
      <c r="C62" s="108" t="s">
        <v>273</v>
      </c>
      <c r="D62" s="106" t="s">
        <v>283</v>
      </c>
      <c r="E62" s="103">
        <v>1176439</v>
      </c>
      <c r="F62" s="103">
        <v>1176439</v>
      </c>
      <c r="G62" s="103">
        <v>770729</v>
      </c>
      <c r="H62" s="103">
        <v>186150</v>
      </c>
      <c r="I62" s="103">
        <v>0</v>
      </c>
      <c r="J62" s="103">
        <v>0</v>
      </c>
      <c r="K62" s="103">
        <v>0</v>
      </c>
      <c r="L62" s="103">
        <v>0</v>
      </c>
      <c r="M62" s="103">
        <v>0</v>
      </c>
      <c r="N62" s="103">
        <v>0</v>
      </c>
      <c r="O62" s="103">
        <v>0</v>
      </c>
      <c r="P62" s="103">
        <f t="shared" si="1"/>
        <v>1176439</v>
      </c>
    </row>
    <row r="63" spans="1:17" ht="30" x14ac:dyDescent="0.2">
      <c r="A63" s="96" t="s">
        <v>284</v>
      </c>
      <c r="B63" s="96" t="s">
        <v>285</v>
      </c>
      <c r="C63" s="101" t="s">
        <v>286</v>
      </c>
      <c r="D63" s="102" t="s">
        <v>287</v>
      </c>
      <c r="E63" s="103">
        <v>2040644</v>
      </c>
      <c r="F63" s="103">
        <v>2040644</v>
      </c>
      <c r="G63" s="103">
        <v>1571003</v>
      </c>
      <c r="H63" s="103">
        <v>2200</v>
      </c>
      <c r="I63" s="103">
        <v>0</v>
      </c>
      <c r="J63" s="103">
        <v>0</v>
      </c>
      <c r="K63" s="103">
        <v>0</v>
      </c>
      <c r="L63" s="103">
        <v>0</v>
      </c>
      <c r="M63" s="103">
        <v>0</v>
      </c>
      <c r="N63" s="103">
        <v>0</v>
      </c>
      <c r="O63" s="103">
        <v>0</v>
      </c>
      <c r="P63" s="103">
        <f t="shared" si="1"/>
        <v>2040644</v>
      </c>
    </row>
    <row r="64" spans="1:17" ht="15" x14ac:dyDescent="0.2">
      <c r="A64" s="96" t="s">
        <v>288</v>
      </c>
      <c r="B64" s="96" t="s">
        <v>289</v>
      </c>
      <c r="C64" s="101" t="s">
        <v>223</v>
      </c>
      <c r="D64" s="102" t="s">
        <v>290</v>
      </c>
      <c r="E64" s="103">
        <v>0</v>
      </c>
      <c r="F64" s="103">
        <v>0</v>
      </c>
      <c r="G64" s="103">
        <v>0</v>
      </c>
      <c r="H64" s="103">
        <v>0</v>
      </c>
      <c r="I64" s="103">
        <v>0</v>
      </c>
      <c r="J64" s="103">
        <v>2500000</v>
      </c>
      <c r="K64" s="103">
        <v>2500000</v>
      </c>
      <c r="L64" s="103">
        <v>0</v>
      </c>
      <c r="M64" s="103">
        <v>0</v>
      </c>
      <c r="N64" s="103">
        <v>0</v>
      </c>
      <c r="O64" s="103">
        <v>2500000</v>
      </c>
      <c r="P64" s="103">
        <f>E64+J64</f>
        <v>2500000</v>
      </c>
    </row>
    <row r="65" spans="1:17" ht="28.5" x14ac:dyDescent="0.2">
      <c r="A65" s="95" t="s">
        <v>291</v>
      </c>
      <c r="B65" s="100">
        <v>10</v>
      </c>
      <c r="C65" s="97"/>
      <c r="D65" s="98" t="s">
        <v>292</v>
      </c>
      <c r="E65" s="99">
        <f t="shared" ref="E65:J65" si="3">SUM(E66:E78)</f>
        <v>29440687</v>
      </c>
      <c r="F65" s="99">
        <f t="shared" si="3"/>
        <v>29440687</v>
      </c>
      <c r="G65" s="99">
        <f t="shared" si="3"/>
        <v>20395120</v>
      </c>
      <c r="H65" s="99">
        <f t="shared" si="3"/>
        <v>1185650</v>
      </c>
      <c r="I65" s="99">
        <f t="shared" si="3"/>
        <v>0</v>
      </c>
      <c r="J65" s="99">
        <f t="shared" si="3"/>
        <v>913300</v>
      </c>
      <c r="K65" s="99">
        <f t="shared" ref="K65:P65" si="4">SUM(K66:K78)</f>
        <v>500000</v>
      </c>
      <c r="L65" s="99">
        <f t="shared" si="4"/>
        <v>372500</v>
      </c>
      <c r="M65" s="99">
        <f t="shared" si="4"/>
        <v>0</v>
      </c>
      <c r="N65" s="99">
        <f t="shared" si="4"/>
        <v>153000</v>
      </c>
      <c r="O65" s="99">
        <f t="shared" si="4"/>
        <v>540800</v>
      </c>
      <c r="P65" s="99">
        <f t="shared" si="4"/>
        <v>30353987</v>
      </c>
      <c r="Q65" s="19"/>
    </row>
    <row r="66" spans="1:17" ht="39.75" customHeight="1" x14ac:dyDescent="0.2">
      <c r="A66" s="96" t="s">
        <v>293</v>
      </c>
      <c r="B66" s="96" t="s">
        <v>131</v>
      </c>
      <c r="C66" s="101" t="s">
        <v>128</v>
      </c>
      <c r="D66" s="102" t="s">
        <v>132</v>
      </c>
      <c r="E66" s="103">
        <v>989932</v>
      </c>
      <c r="F66" s="103">
        <v>989932</v>
      </c>
      <c r="G66" s="103">
        <v>811420</v>
      </c>
      <c r="H66" s="103">
        <v>0</v>
      </c>
      <c r="I66" s="103">
        <v>0</v>
      </c>
      <c r="J66" s="103">
        <v>0</v>
      </c>
      <c r="K66" s="103">
        <v>0</v>
      </c>
      <c r="L66" s="103">
        <v>0</v>
      </c>
      <c r="M66" s="103">
        <v>0</v>
      </c>
      <c r="N66" s="103">
        <v>0</v>
      </c>
      <c r="O66" s="103">
        <v>0</v>
      </c>
      <c r="P66" s="103">
        <f t="shared" ref="P66:P83" si="5">E66+J66</f>
        <v>989932</v>
      </c>
    </row>
    <row r="67" spans="1:17" ht="15" x14ac:dyDescent="0.2">
      <c r="A67" s="96" t="s">
        <v>294</v>
      </c>
      <c r="B67" s="96">
        <v>1080</v>
      </c>
      <c r="C67" s="101" t="s">
        <v>270</v>
      </c>
      <c r="D67" s="102" t="s">
        <v>295</v>
      </c>
      <c r="E67" s="103">
        <v>14167000</v>
      </c>
      <c r="F67" s="103">
        <v>14167000</v>
      </c>
      <c r="G67" s="103">
        <v>11487000</v>
      </c>
      <c r="H67" s="103">
        <v>150000</v>
      </c>
      <c r="I67" s="103">
        <v>0</v>
      </c>
      <c r="J67" s="103">
        <v>310000</v>
      </c>
      <c r="K67" s="103">
        <v>0</v>
      </c>
      <c r="L67" s="103">
        <v>278000</v>
      </c>
      <c r="M67" s="103">
        <v>0</v>
      </c>
      <c r="N67" s="103">
        <v>108000</v>
      </c>
      <c r="O67" s="103">
        <v>32000</v>
      </c>
      <c r="P67" s="103">
        <f t="shared" si="5"/>
        <v>14477000</v>
      </c>
    </row>
    <row r="68" spans="1:17" ht="15" x14ac:dyDescent="0.2">
      <c r="A68" s="96" t="s">
        <v>296</v>
      </c>
      <c r="B68" s="96" t="s">
        <v>297</v>
      </c>
      <c r="C68" s="101" t="s">
        <v>190</v>
      </c>
      <c r="D68" s="102" t="s">
        <v>298</v>
      </c>
      <c r="E68" s="103">
        <v>60000</v>
      </c>
      <c r="F68" s="103">
        <v>60000</v>
      </c>
      <c r="G68" s="103">
        <v>0</v>
      </c>
      <c r="H68" s="103">
        <v>0</v>
      </c>
      <c r="I68" s="103">
        <v>0</v>
      </c>
      <c r="J68" s="103">
        <v>0</v>
      </c>
      <c r="K68" s="103">
        <v>0</v>
      </c>
      <c r="L68" s="103">
        <v>0</v>
      </c>
      <c r="M68" s="103">
        <v>0</v>
      </c>
      <c r="N68" s="103">
        <v>0</v>
      </c>
      <c r="O68" s="103">
        <v>0</v>
      </c>
      <c r="P68" s="103">
        <f t="shared" si="5"/>
        <v>60000</v>
      </c>
    </row>
    <row r="69" spans="1:17" ht="15" x14ac:dyDescent="0.2">
      <c r="A69" s="96" t="s">
        <v>299</v>
      </c>
      <c r="B69" s="96" t="s">
        <v>300</v>
      </c>
      <c r="C69" s="101" t="s">
        <v>301</v>
      </c>
      <c r="D69" s="102" t="s">
        <v>302</v>
      </c>
      <c r="E69" s="103">
        <v>4099555</v>
      </c>
      <c r="F69" s="103">
        <v>4099555</v>
      </c>
      <c r="G69" s="103">
        <v>2957300</v>
      </c>
      <c r="H69" s="103">
        <v>339870</v>
      </c>
      <c r="I69" s="103">
        <v>0</v>
      </c>
      <c r="J69" s="103">
        <v>600</v>
      </c>
      <c r="K69" s="103">
        <v>0</v>
      </c>
      <c r="L69" s="103">
        <v>600</v>
      </c>
      <c r="M69" s="103">
        <v>0</v>
      </c>
      <c r="N69" s="103">
        <v>0</v>
      </c>
      <c r="O69" s="103">
        <v>0</v>
      </c>
      <c r="P69" s="103">
        <f t="shared" si="5"/>
        <v>4100155</v>
      </c>
    </row>
    <row r="70" spans="1:17" ht="15" x14ac:dyDescent="0.2">
      <c r="A70" s="96" t="s">
        <v>303</v>
      </c>
      <c r="B70" s="96" t="s">
        <v>304</v>
      </c>
      <c r="C70" s="101" t="s">
        <v>301</v>
      </c>
      <c r="D70" s="102" t="s">
        <v>305</v>
      </c>
      <c r="E70" s="103">
        <v>1009850</v>
      </c>
      <c r="F70" s="103">
        <v>1009850</v>
      </c>
      <c r="G70" s="103">
        <v>731350</v>
      </c>
      <c r="H70" s="103">
        <v>102400</v>
      </c>
      <c r="I70" s="103">
        <v>0</v>
      </c>
      <c r="J70" s="103">
        <v>12500</v>
      </c>
      <c r="K70" s="103">
        <v>0</v>
      </c>
      <c r="L70" s="103">
        <v>12500</v>
      </c>
      <c r="M70" s="103">
        <v>0</v>
      </c>
      <c r="N70" s="103">
        <v>0</v>
      </c>
      <c r="O70" s="103">
        <v>0</v>
      </c>
      <c r="P70" s="103">
        <f t="shared" si="5"/>
        <v>1022350</v>
      </c>
    </row>
    <row r="71" spans="1:17" ht="30" x14ac:dyDescent="0.2">
      <c r="A71" s="96" t="s">
        <v>306</v>
      </c>
      <c r="B71" s="96" t="s">
        <v>307</v>
      </c>
      <c r="C71" s="101" t="s">
        <v>308</v>
      </c>
      <c r="D71" s="102" t="s">
        <v>309</v>
      </c>
      <c r="E71" s="103">
        <v>5633550</v>
      </c>
      <c r="F71" s="103">
        <v>5633550</v>
      </c>
      <c r="G71" s="103">
        <v>3914050</v>
      </c>
      <c r="H71" s="103">
        <v>565780</v>
      </c>
      <c r="I71" s="103">
        <v>0</v>
      </c>
      <c r="J71" s="103">
        <v>90200</v>
      </c>
      <c r="K71" s="103">
        <v>0</v>
      </c>
      <c r="L71" s="103">
        <v>81400</v>
      </c>
      <c r="M71" s="103">
        <v>0</v>
      </c>
      <c r="N71" s="103">
        <v>45000</v>
      </c>
      <c r="O71" s="103">
        <v>8800</v>
      </c>
      <c r="P71" s="103">
        <f t="shared" si="5"/>
        <v>5723750</v>
      </c>
    </row>
    <row r="72" spans="1:17" ht="30" x14ac:dyDescent="0.2">
      <c r="A72" s="96" t="s">
        <v>310</v>
      </c>
      <c r="B72" s="96" t="s">
        <v>311</v>
      </c>
      <c r="C72" s="101" t="s">
        <v>312</v>
      </c>
      <c r="D72" s="102" t="s">
        <v>313</v>
      </c>
      <c r="E72" s="103">
        <v>966800</v>
      </c>
      <c r="F72" s="103">
        <v>966800</v>
      </c>
      <c r="G72" s="103">
        <v>494000</v>
      </c>
      <c r="H72" s="103">
        <v>27600</v>
      </c>
      <c r="I72" s="103">
        <v>0</v>
      </c>
      <c r="J72" s="103">
        <v>0</v>
      </c>
      <c r="K72" s="103">
        <v>0</v>
      </c>
      <c r="L72" s="103">
        <v>0</v>
      </c>
      <c r="M72" s="103">
        <v>0</v>
      </c>
      <c r="N72" s="103">
        <v>0</v>
      </c>
      <c r="O72" s="103">
        <v>0</v>
      </c>
      <c r="P72" s="103">
        <f t="shared" si="5"/>
        <v>966800</v>
      </c>
    </row>
    <row r="73" spans="1:17" ht="15" x14ac:dyDescent="0.2">
      <c r="A73" s="96" t="s">
        <v>314</v>
      </c>
      <c r="B73" s="96" t="s">
        <v>315</v>
      </c>
      <c r="C73" s="101" t="s">
        <v>312</v>
      </c>
      <c r="D73" s="102" t="s">
        <v>316</v>
      </c>
      <c r="E73" s="103">
        <v>500000</v>
      </c>
      <c r="F73" s="103">
        <v>500000</v>
      </c>
      <c r="G73" s="103">
        <v>0</v>
      </c>
      <c r="H73" s="103">
        <v>0</v>
      </c>
      <c r="I73" s="103">
        <v>0</v>
      </c>
      <c r="J73" s="103">
        <v>0</v>
      </c>
      <c r="K73" s="103">
        <v>0</v>
      </c>
      <c r="L73" s="103">
        <v>0</v>
      </c>
      <c r="M73" s="103">
        <v>0</v>
      </c>
      <c r="N73" s="103">
        <v>0</v>
      </c>
      <c r="O73" s="103">
        <v>0</v>
      </c>
      <c r="P73" s="103">
        <f t="shared" si="5"/>
        <v>500000</v>
      </c>
    </row>
    <row r="74" spans="1:17" ht="30" x14ac:dyDescent="0.2">
      <c r="A74" s="96" t="s">
        <v>317</v>
      </c>
      <c r="B74" s="96" t="s">
        <v>318</v>
      </c>
      <c r="C74" s="101" t="s">
        <v>286</v>
      </c>
      <c r="D74" s="102" t="s">
        <v>319</v>
      </c>
      <c r="E74" s="103">
        <v>112000</v>
      </c>
      <c r="F74" s="103">
        <v>112000</v>
      </c>
      <c r="G74" s="103">
        <v>0</v>
      </c>
      <c r="H74" s="103">
        <v>0</v>
      </c>
      <c r="I74" s="103">
        <v>0</v>
      </c>
      <c r="J74" s="103">
        <v>0</v>
      </c>
      <c r="K74" s="103">
        <v>0</v>
      </c>
      <c r="L74" s="103">
        <v>0</v>
      </c>
      <c r="M74" s="103">
        <v>0</v>
      </c>
      <c r="N74" s="103">
        <v>0</v>
      </c>
      <c r="O74" s="103">
        <v>0</v>
      </c>
      <c r="P74" s="103">
        <f t="shared" si="5"/>
        <v>112000</v>
      </c>
    </row>
    <row r="75" spans="1:17" ht="30" x14ac:dyDescent="0.2">
      <c r="A75" s="96" t="s">
        <v>320</v>
      </c>
      <c r="B75" s="96" t="s">
        <v>321</v>
      </c>
      <c r="C75" s="101" t="s">
        <v>286</v>
      </c>
      <c r="D75" s="102" t="s">
        <v>322</v>
      </c>
      <c r="E75" s="103">
        <v>112000</v>
      </c>
      <c r="F75" s="103">
        <v>112000</v>
      </c>
      <c r="G75" s="103">
        <v>0</v>
      </c>
      <c r="H75" s="103">
        <v>0</v>
      </c>
      <c r="I75" s="103">
        <v>0</v>
      </c>
      <c r="J75" s="103">
        <v>0</v>
      </c>
      <c r="K75" s="103">
        <v>0</v>
      </c>
      <c r="L75" s="103">
        <v>0</v>
      </c>
      <c r="M75" s="103">
        <v>0</v>
      </c>
      <c r="N75" s="103">
        <v>0</v>
      </c>
      <c r="O75" s="103">
        <v>0</v>
      </c>
      <c r="P75" s="103">
        <f t="shared" si="5"/>
        <v>112000</v>
      </c>
    </row>
    <row r="76" spans="1:17" ht="15" x14ac:dyDescent="0.2">
      <c r="A76" s="96" t="s">
        <v>323</v>
      </c>
      <c r="B76" s="96" t="s">
        <v>324</v>
      </c>
      <c r="C76" s="101" t="s">
        <v>286</v>
      </c>
      <c r="D76" s="102" t="s">
        <v>325</v>
      </c>
      <c r="E76" s="103">
        <v>1160000</v>
      </c>
      <c r="F76" s="103">
        <v>1160000</v>
      </c>
      <c r="G76" s="103">
        <v>0</v>
      </c>
      <c r="H76" s="103">
        <v>0</v>
      </c>
      <c r="I76" s="103">
        <v>0</v>
      </c>
      <c r="J76" s="103">
        <v>0</v>
      </c>
      <c r="K76" s="103">
        <v>0</v>
      </c>
      <c r="L76" s="103">
        <v>0</v>
      </c>
      <c r="M76" s="103">
        <v>0</v>
      </c>
      <c r="N76" s="103">
        <v>0</v>
      </c>
      <c r="O76" s="103">
        <v>0</v>
      </c>
      <c r="P76" s="103">
        <f t="shared" si="5"/>
        <v>1160000</v>
      </c>
    </row>
    <row r="77" spans="1:17" ht="30" x14ac:dyDescent="0.2">
      <c r="A77" s="96" t="s">
        <v>326</v>
      </c>
      <c r="B77" s="96" t="s">
        <v>327</v>
      </c>
      <c r="C77" s="101" t="s">
        <v>286</v>
      </c>
      <c r="D77" s="102" t="s">
        <v>328</v>
      </c>
      <c r="E77" s="103">
        <v>630000</v>
      </c>
      <c r="F77" s="103">
        <v>630000</v>
      </c>
      <c r="G77" s="103">
        <v>0</v>
      </c>
      <c r="H77" s="103">
        <v>0</v>
      </c>
      <c r="I77" s="103">
        <v>0</v>
      </c>
      <c r="J77" s="103">
        <v>0</v>
      </c>
      <c r="K77" s="103">
        <v>0</v>
      </c>
      <c r="L77" s="103">
        <v>0</v>
      </c>
      <c r="M77" s="103">
        <v>0</v>
      </c>
      <c r="N77" s="103">
        <v>0</v>
      </c>
      <c r="O77" s="103">
        <v>0</v>
      </c>
      <c r="P77" s="103">
        <f t="shared" si="5"/>
        <v>630000</v>
      </c>
    </row>
    <row r="78" spans="1:17" ht="15" x14ac:dyDescent="0.2">
      <c r="A78" s="96" t="s">
        <v>329</v>
      </c>
      <c r="B78" s="96">
        <v>7324</v>
      </c>
      <c r="C78" s="109" t="s">
        <v>223</v>
      </c>
      <c r="D78" s="105" t="s">
        <v>330</v>
      </c>
      <c r="E78" s="103">
        <v>0</v>
      </c>
      <c r="F78" s="103">
        <v>0</v>
      </c>
      <c r="G78" s="103">
        <v>0</v>
      </c>
      <c r="H78" s="103">
        <v>0</v>
      </c>
      <c r="I78" s="103">
        <v>0</v>
      </c>
      <c r="J78" s="103">
        <v>500000</v>
      </c>
      <c r="K78" s="103">
        <v>500000</v>
      </c>
      <c r="L78" s="103"/>
      <c r="M78" s="103"/>
      <c r="N78" s="103"/>
      <c r="O78" s="103">
        <v>500000</v>
      </c>
      <c r="P78" s="103">
        <f t="shared" si="5"/>
        <v>500000</v>
      </c>
    </row>
    <row r="79" spans="1:17" ht="14.25" x14ac:dyDescent="0.2">
      <c r="A79" s="95" t="s">
        <v>331</v>
      </c>
      <c r="B79" s="100">
        <v>37</v>
      </c>
      <c r="C79" s="97"/>
      <c r="D79" s="98" t="s">
        <v>332</v>
      </c>
      <c r="E79" s="99">
        <f>SUM(E80:E83)</f>
        <v>8480864</v>
      </c>
      <c r="F79" s="99">
        <f t="shared" ref="F79:P79" si="6">SUM(F80:F83)</f>
        <v>5984445</v>
      </c>
      <c r="G79" s="99">
        <f t="shared" si="6"/>
        <v>2573476</v>
      </c>
      <c r="H79" s="99">
        <f t="shared" si="6"/>
        <v>64000</v>
      </c>
      <c r="I79" s="99">
        <f t="shared" si="6"/>
        <v>0</v>
      </c>
      <c r="J79" s="99">
        <f t="shared" si="6"/>
        <v>800000</v>
      </c>
      <c r="K79" s="99">
        <f t="shared" si="6"/>
        <v>800000</v>
      </c>
      <c r="L79" s="99">
        <f t="shared" si="6"/>
        <v>0</v>
      </c>
      <c r="M79" s="99">
        <f t="shared" si="6"/>
        <v>0</v>
      </c>
      <c r="N79" s="99">
        <f t="shared" si="6"/>
        <v>0</v>
      </c>
      <c r="O79" s="99">
        <f t="shared" si="6"/>
        <v>800000</v>
      </c>
      <c r="P79" s="99">
        <f t="shared" si="6"/>
        <v>9280864</v>
      </c>
      <c r="Q79" s="19"/>
    </row>
    <row r="80" spans="1:17" ht="50.25" customHeight="1" x14ac:dyDescent="0.2">
      <c r="A80" s="96" t="s">
        <v>333</v>
      </c>
      <c r="B80" s="96" t="s">
        <v>131</v>
      </c>
      <c r="C80" s="101" t="s">
        <v>128</v>
      </c>
      <c r="D80" s="102" t="s">
        <v>132</v>
      </c>
      <c r="E80" s="103">
        <v>3255645</v>
      </c>
      <c r="F80" s="103">
        <v>3255645</v>
      </c>
      <c r="G80" s="103">
        <v>2573476</v>
      </c>
      <c r="H80" s="103">
        <v>64000</v>
      </c>
      <c r="I80" s="103">
        <v>0</v>
      </c>
      <c r="J80" s="103">
        <v>0</v>
      </c>
      <c r="K80" s="103">
        <v>0</v>
      </c>
      <c r="L80" s="103">
        <v>0</v>
      </c>
      <c r="M80" s="103">
        <v>0</v>
      </c>
      <c r="N80" s="103">
        <v>0</v>
      </c>
      <c r="O80" s="103">
        <v>0</v>
      </c>
      <c r="P80" s="103">
        <f t="shared" si="5"/>
        <v>3255645</v>
      </c>
    </row>
    <row r="81" spans="1:18" ht="30" customHeight="1" x14ac:dyDescent="0.2">
      <c r="A81" s="96" t="s">
        <v>334</v>
      </c>
      <c r="B81" s="96">
        <v>8775</v>
      </c>
      <c r="C81" s="101" t="s">
        <v>135</v>
      </c>
      <c r="D81" s="102" t="s">
        <v>335</v>
      </c>
      <c r="E81" s="103">
        <f>3232900-766261</f>
        <v>2466639</v>
      </c>
      <c r="F81" s="103">
        <v>0</v>
      </c>
      <c r="G81" s="103">
        <v>0</v>
      </c>
      <c r="H81" s="103">
        <v>0</v>
      </c>
      <c r="I81" s="103">
        <v>0</v>
      </c>
      <c r="J81" s="103">
        <v>0</v>
      </c>
      <c r="K81" s="103">
        <v>0</v>
      </c>
      <c r="L81" s="103">
        <v>0</v>
      </c>
      <c r="M81" s="103">
        <v>0</v>
      </c>
      <c r="N81" s="103">
        <v>0</v>
      </c>
      <c r="O81" s="103">
        <v>0</v>
      </c>
      <c r="P81" s="103">
        <f t="shared" si="5"/>
        <v>2466639</v>
      </c>
    </row>
    <row r="82" spans="1:18" ht="18" customHeight="1" x14ac:dyDescent="0.2">
      <c r="A82" s="96" t="s">
        <v>336</v>
      </c>
      <c r="B82" s="96" t="s">
        <v>337</v>
      </c>
      <c r="C82" s="101" t="s">
        <v>134</v>
      </c>
      <c r="D82" s="102" t="s">
        <v>338</v>
      </c>
      <c r="E82" s="103">
        <v>2728800</v>
      </c>
      <c r="F82" s="103">
        <v>2728800</v>
      </c>
      <c r="G82" s="103">
        <v>0</v>
      </c>
      <c r="H82" s="103">
        <v>0</v>
      </c>
      <c r="I82" s="103">
        <v>0</v>
      </c>
      <c r="J82" s="103">
        <v>0</v>
      </c>
      <c r="K82" s="103">
        <v>0</v>
      </c>
      <c r="L82" s="103">
        <v>0</v>
      </c>
      <c r="M82" s="103">
        <v>0</v>
      </c>
      <c r="N82" s="103">
        <v>0</v>
      </c>
      <c r="O82" s="103">
        <v>0</v>
      </c>
      <c r="P82" s="103">
        <f t="shared" si="5"/>
        <v>2728800</v>
      </c>
    </row>
    <row r="83" spans="1:18" ht="20.25" customHeight="1" x14ac:dyDescent="0.2">
      <c r="A83" s="96">
        <v>3719770</v>
      </c>
      <c r="B83" s="96">
        <v>9770</v>
      </c>
      <c r="C83" s="101" t="s">
        <v>134</v>
      </c>
      <c r="D83" s="102" t="s">
        <v>339</v>
      </c>
      <c r="E83" s="103">
        <v>29780</v>
      </c>
      <c r="F83" s="103">
        <v>0</v>
      </c>
      <c r="G83" s="103">
        <v>0</v>
      </c>
      <c r="H83" s="103">
        <v>0</v>
      </c>
      <c r="I83" s="103">
        <v>0</v>
      </c>
      <c r="J83" s="103">
        <v>800000</v>
      </c>
      <c r="K83" s="103">
        <v>800000</v>
      </c>
      <c r="L83" s="103">
        <v>0</v>
      </c>
      <c r="M83" s="103">
        <v>0</v>
      </c>
      <c r="N83" s="103">
        <v>0</v>
      </c>
      <c r="O83" s="103">
        <v>800000</v>
      </c>
      <c r="P83" s="103">
        <f t="shared" si="5"/>
        <v>829780</v>
      </c>
    </row>
    <row r="84" spans="1:18" ht="17.25" customHeight="1" x14ac:dyDescent="0.2">
      <c r="A84" s="100" t="s">
        <v>90</v>
      </c>
      <c r="B84" s="95" t="s">
        <v>90</v>
      </c>
      <c r="C84" s="97" t="s">
        <v>90</v>
      </c>
      <c r="D84" s="98" t="s">
        <v>340</v>
      </c>
      <c r="E84" s="99">
        <f t="shared" ref="E84:P84" si="7">E14+E53+E65+E79</f>
        <v>346173612</v>
      </c>
      <c r="F84" s="99">
        <f t="shared" si="7"/>
        <v>330117193</v>
      </c>
      <c r="G84" s="99">
        <f t="shared" si="7"/>
        <v>226814856</v>
      </c>
      <c r="H84" s="99">
        <f t="shared" si="7"/>
        <v>16674005</v>
      </c>
      <c r="I84" s="99">
        <f t="shared" si="7"/>
        <v>13560000</v>
      </c>
      <c r="J84" s="99">
        <f t="shared" si="7"/>
        <v>26727125</v>
      </c>
      <c r="K84" s="99">
        <f t="shared" si="7"/>
        <v>22483188</v>
      </c>
      <c r="L84" s="99">
        <f t="shared" si="7"/>
        <v>4203137</v>
      </c>
      <c r="M84" s="99">
        <f t="shared" si="7"/>
        <v>0</v>
      </c>
      <c r="N84" s="99">
        <f t="shared" si="7"/>
        <v>364000</v>
      </c>
      <c r="O84" s="99">
        <f t="shared" si="7"/>
        <v>22523988</v>
      </c>
      <c r="P84" s="99">
        <f t="shared" si="7"/>
        <v>372900737</v>
      </c>
      <c r="Q84" s="19"/>
      <c r="R84" s="19"/>
    </row>
    <row r="85" spans="1:18" ht="18.75" x14ac:dyDescent="0.3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</row>
    <row r="86" spans="1:18" ht="18.75" x14ac:dyDescent="0.3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</row>
    <row r="87" spans="1:18" ht="18.75" x14ac:dyDescent="0.3">
      <c r="A87" s="21"/>
      <c r="B87" s="22" t="s">
        <v>92</v>
      </c>
      <c r="C87" s="21"/>
      <c r="D87" s="21"/>
      <c r="E87" s="21"/>
      <c r="F87" s="21"/>
      <c r="G87" s="21"/>
      <c r="H87" s="21"/>
      <c r="I87" s="22" t="s">
        <v>93</v>
      </c>
      <c r="J87" s="21"/>
      <c r="K87" s="21"/>
      <c r="L87" s="21"/>
      <c r="M87" s="21"/>
      <c r="N87" s="21"/>
      <c r="O87" s="21"/>
      <c r="P87" s="21"/>
      <c r="Q87" s="19"/>
    </row>
    <row r="90" spans="1:18" x14ac:dyDescent="0.2">
      <c r="E90" s="19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J9:O9"/>
    <mergeCell ref="P9:P12"/>
    <mergeCell ref="E10:E12"/>
    <mergeCell ref="F10:F12"/>
    <mergeCell ref="G10:H10"/>
    <mergeCell ref="I10:I12"/>
    <mergeCell ref="J10:J12"/>
    <mergeCell ref="K10:K12"/>
    <mergeCell ref="M10:N10"/>
    <mergeCell ref="O10:O12"/>
    <mergeCell ref="G11:G12"/>
    <mergeCell ref="H11:H12"/>
    <mergeCell ref="M11:M12"/>
    <mergeCell ref="N11:N12"/>
    <mergeCell ref="L10:L12"/>
  </mergeCells>
  <pageMargins left="0.7" right="0.7" top="0.75" bottom="0.75" header="0.3" footer="0.3"/>
  <pageSetup paperSize="9" scale="61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6"/>
  <sheetViews>
    <sheetView topLeftCell="A18" workbookViewId="0">
      <selection sqref="A1:D44"/>
    </sheetView>
  </sheetViews>
  <sheetFormatPr defaultRowHeight="12.75" x14ac:dyDescent="0.2"/>
  <cols>
    <col min="1" max="1" width="20.5703125" customWidth="1"/>
    <col min="2" max="2" width="28.5703125" customWidth="1"/>
    <col min="3" max="3" width="30.42578125" customWidth="1"/>
    <col min="4" max="4" width="17.140625" customWidth="1"/>
  </cols>
  <sheetData>
    <row r="1" spans="1:4" x14ac:dyDescent="0.2">
      <c r="A1" s="23"/>
      <c r="C1" s="24" t="s">
        <v>341</v>
      </c>
      <c r="D1" s="24"/>
    </row>
    <row r="2" spans="1:4" x14ac:dyDescent="0.2">
      <c r="A2" s="23"/>
      <c r="C2" s="24" t="s">
        <v>342</v>
      </c>
      <c r="D2" s="24"/>
    </row>
    <row r="3" spans="1:4" x14ac:dyDescent="0.2">
      <c r="A3" s="23"/>
      <c r="C3" s="24" t="s">
        <v>343</v>
      </c>
      <c r="D3" s="24"/>
    </row>
    <row r="4" spans="1:4" ht="9.75" customHeight="1" x14ac:dyDescent="0.2">
      <c r="A4" s="23"/>
      <c r="B4" s="25"/>
      <c r="C4" s="25"/>
    </row>
    <row r="5" spans="1:4" hidden="1" x14ac:dyDescent="0.2">
      <c r="A5" s="23"/>
      <c r="B5" s="25"/>
      <c r="C5" s="25"/>
    </row>
    <row r="6" spans="1:4" ht="18.75" customHeight="1" x14ac:dyDescent="0.25">
      <c r="A6" s="139" t="s">
        <v>344</v>
      </c>
      <c r="B6" s="140"/>
      <c r="C6" s="140"/>
      <c r="D6" s="141"/>
    </row>
    <row r="7" spans="1:4" ht="7.5" customHeight="1" x14ac:dyDescent="0.2">
      <c r="A7" s="23"/>
      <c r="B7" s="25"/>
      <c r="C7" s="25"/>
    </row>
    <row r="8" spans="1:4" ht="1.5" hidden="1" customHeight="1" x14ac:dyDescent="0.2">
      <c r="A8" s="23"/>
      <c r="B8" s="25"/>
      <c r="C8" s="25"/>
    </row>
    <row r="9" spans="1:4" x14ac:dyDescent="0.2">
      <c r="A9" s="23"/>
      <c r="B9" s="136" t="s">
        <v>345</v>
      </c>
      <c r="C9" s="137"/>
    </row>
    <row r="10" spans="1:4" x14ac:dyDescent="0.2">
      <c r="A10" s="26">
        <v>13545000000</v>
      </c>
      <c r="B10" s="142"/>
      <c r="C10" s="143"/>
    </row>
    <row r="11" spans="1:4" x14ac:dyDescent="0.2">
      <c r="A11" s="27" t="s">
        <v>91</v>
      </c>
      <c r="B11" s="23"/>
      <c r="C11" s="28" t="s">
        <v>346</v>
      </c>
    </row>
    <row r="12" spans="1:4" ht="51" x14ac:dyDescent="0.2">
      <c r="A12" s="29" t="s">
        <v>347</v>
      </c>
      <c r="B12" s="29" t="s">
        <v>348</v>
      </c>
      <c r="C12" s="29" t="s">
        <v>4</v>
      </c>
    </row>
    <row r="13" spans="1:4" ht="24.75" customHeight="1" x14ac:dyDescent="0.2">
      <c r="A13" s="138" t="s">
        <v>349</v>
      </c>
      <c r="B13" s="138"/>
      <c r="C13" s="138"/>
    </row>
    <row r="14" spans="1:4" ht="41.25" customHeight="1" x14ac:dyDescent="0.2">
      <c r="A14" s="30">
        <v>41033900</v>
      </c>
      <c r="B14" s="29" t="s">
        <v>350</v>
      </c>
      <c r="C14" s="31">
        <v>123127400</v>
      </c>
    </row>
    <row r="15" spans="1:4" x14ac:dyDescent="0.2">
      <c r="A15" s="31"/>
      <c r="B15" s="31" t="s">
        <v>351</v>
      </c>
      <c r="C15" s="31"/>
    </row>
    <row r="16" spans="1:4" ht="26.25" customHeight="1" x14ac:dyDescent="0.2">
      <c r="A16" s="30">
        <v>41053900</v>
      </c>
      <c r="B16" s="29" t="s">
        <v>352</v>
      </c>
      <c r="C16" s="31">
        <v>200000</v>
      </c>
    </row>
    <row r="17" spans="1:4" ht="12.75" customHeight="1" x14ac:dyDescent="0.2">
      <c r="A17" s="30"/>
      <c r="B17" s="31" t="s">
        <v>353</v>
      </c>
      <c r="C17" s="31"/>
    </row>
    <row r="18" spans="1:4" ht="18.75" customHeight="1" x14ac:dyDescent="0.2">
      <c r="A18" s="138" t="s">
        <v>354</v>
      </c>
      <c r="B18" s="138"/>
      <c r="C18" s="138"/>
    </row>
    <row r="19" spans="1:4" ht="8.25" hidden="1" customHeight="1" x14ac:dyDescent="0.2">
      <c r="A19" s="138"/>
      <c r="B19" s="138"/>
      <c r="C19" s="138"/>
    </row>
    <row r="20" spans="1:4" ht="25.5" x14ac:dyDescent="0.2">
      <c r="A20" s="32" t="s">
        <v>355</v>
      </c>
      <c r="B20" s="29" t="s">
        <v>356</v>
      </c>
      <c r="C20" s="31">
        <f>C14+C16</f>
        <v>123327400</v>
      </c>
    </row>
    <row r="21" spans="1:4" x14ac:dyDescent="0.2">
      <c r="A21" s="32" t="s">
        <v>355</v>
      </c>
      <c r="B21" s="31" t="s">
        <v>357</v>
      </c>
      <c r="C21" s="31">
        <f>C20</f>
        <v>123327400</v>
      </c>
    </row>
    <row r="22" spans="1:4" x14ac:dyDescent="0.2">
      <c r="A22" s="32" t="s">
        <v>355</v>
      </c>
      <c r="B22" s="31" t="s">
        <v>358</v>
      </c>
      <c r="C22" s="31"/>
    </row>
    <row r="23" spans="1:4" x14ac:dyDescent="0.2">
      <c r="A23" s="33"/>
      <c r="B23" s="33"/>
      <c r="C23" s="33"/>
    </row>
    <row r="24" spans="1:4" x14ac:dyDescent="0.2">
      <c r="A24" s="33"/>
      <c r="B24" s="136" t="s">
        <v>359</v>
      </c>
      <c r="C24" s="137"/>
    </row>
    <row r="25" spans="1:4" x14ac:dyDescent="0.2">
      <c r="A25" s="33"/>
      <c r="B25" s="33"/>
      <c r="C25" s="33"/>
      <c r="D25" t="s">
        <v>346</v>
      </c>
    </row>
    <row r="26" spans="1:4" ht="56.25" customHeight="1" x14ac:dyDescent="0.2">
      <c r="A26" s="29" t="s">
        <v>360</v>
      </c>
      <c r="B26" s="29" t="s">
        <v>361</v>
      </c>
      <c r="C26" s="29" t="s">
        <v>362</v>
      </c>
      <c r="D26" s="29" t="s">
        <v>4</v>
      </c>
    </row>
    <row r="27" spans="1:4" x14ac:dyDescent="0.2">
      <c r="A27" s="138" t="s">
        <v>363</v>
      </c>
      <c r="B27" s="138"/>
      <c r="C27" s="138"/>
      <c r="D27" s="34"/>
    </row>
    <row r="28" spans="1:4" ht="33" customHeight="1" x14ac:dyDescent="0.2">
      <c r="A28" s="32">
        <v>3719110</v>
      </c>
      <c r="B28" s="35">
        <v>9110</v>
      </c>
      <c r="C28" s="29" t="s">
        <v>364</v>
      </c>
      <c r="D28" s="31">
        <v>2728800</v>
      </c>
    </row>
    <row r="29" spans="1:4" x14ac:dyDescent="0.2">
      <c r="A29" s="31"/>
      <c r="B29" s="31"/>
      <c r="C29" s="31" t="s">
        <v>351</v>
      </c>
      <c r="D29" s="34"/>
    </row>
    <row r="30" spans="1:4" ht="22.5" customHeight="1" x14ac:dyDescent="0.2">
      <c r="A30" s="32">
        <v>3719770</v>
      </c>
      <c r="B30" s="32">
        <v>9770</v>
      </c>
      <c r="C30" s="29" t="s">
        <v>352</v>
      </c>
      <c r="D30" s="34">
        <v>29780</v>
      </c>
    </row>
    <row r="31" spans="1:4" x14ac:dyDescent="0.2">
      <c r="A31" s="31"/>
      <c r="B31" s="31"/>
      <c r="C31" s="31" t="s">
        <v>365</v>
      </c>
      <c r="D31" s="34"/>
    </row>
    <row r="32" spans="1:4" x14ac:dyDescent="0.2">
      <c r="A32" s="31"/>
      <c r="B32" s="29"/>
      <c r="C32" s="31"/>
      <c r="D32" s="34"/>
    </row>
    <row r="33" spans="1:4" x14ac:dyDescent="0.2">
      <c r="A33" s="138" t="s">
        <v>354</v>
      </c>
      <c r="B33" s="138"/>
      <c r="C33" s="138"/>
      <c r="D33" s="34"/>
    </row>
    <row r="34" spans="1:4" x14ac:dyDescent="0.2">
      <c r="A34" s="138"/>
      <c r="B34" s="138"/>
      <c r="C34" s="138"/>
      <c r="D34" s="34"/>
    </row>
    <row r="35" spans="1:4" ht="14.25" customHeight="1" x14ac:dyDescent="0.2">
      <c r="A35" s="32">
        <v>3719770</v>
      </c>
      <c r="B35" s="32">
        <v>9770</v>
      </c>
      <c r="C35" s="29" t="s">
        <v>352</v>
      </c>
      <c r="D35" s="34">
        <v>800000</v>
      </c>
    </row>
    <row r="36" spans="1:4" x14ac:dyDescent="0.2">
      <c r="A36" s="31"/>
      <c r="B36" s="31"/>
      <c r="C36" s="31" t="s">
        <v>366</v>
      </c>
      <c r="D36" s="34"/>
    </row>
    <row r="37" spans="1:4" x14ac:dyDescent="0.2">
      <c r="A37" s="32"/>
      <c r="B37" s="32"/>
      <c r="C37" s="32"/>
      <c r="D37" s="34"/>
    </row>
    <row r="38" spans="1:4" ht="23.25" customHeight="1" x14ac:dyDescent="0.2">
      <c r="A38" s="32" t="s">
        <v>355</v>
      </c>
      <c r="B38" s="32" t="s">
        <v>355</v>
      </c>
      <c r="C38" s="29" t="s">
        <v>356</v>
      </c>
      <c r="D38" s="34">
        <f>D28+D35+D30</f>
        <v>3558580</v>
      </c>
    </row>
    <row r="39" spans="1:4" x14ac:dyDescent="0.2">
      <c r="A39" s="32" t="s">
        <v>355</v>
      </c>
      <c r="B39" s="32" t="s">
        <v>355</v>
      </c>
      <c r="C39" s="31" t="s">
        <v>357</v>
      </c>
      <c r="D39" s="34">
        <f>D28+D30</f>
        <v>2758580</v>
      </c>
    </row>
    <row r="40" spans="1:4" x14ac:dyDescent="0.2">
      <c r="A40" s="32" t="s">
        <v>355</v>
      </c>
      <c r="B40" s="32" t="s">
        <v>355</v>
      </c>
      <c r="C40" s="31" t="s">
        <v>358</v>
      </c>
      <c r="D40" s="34">
        <f>D35</f>
        <v>800000</v>
      </c>
    </row>
    <row r="41" spans="1:4" ht="9.75" customHeight="1" x14ac:dyDescent="0.2">
      <c r="A41" s="33"/>
      <c r="C41" s="33"/>
    </row>
    <row r="42" spans="1:4" hidden="1" x14ac:dyDescent="0.2">
      <c r="A42" s="33"/>
      <c r="B42" s="33"/>
      <c r="C42" s="33"/>
    </row>
    <row r="43" spans="1:4" x14ac:dyDescent="0.2">
      <c r="A43" s="33"/>
      <c r="B43" s="33"/>
      <c r="C43" s="33"/>
    </row>
    <row r="44" spans="1:4" x14ac:dyDescent="0.2">
      <c r="A44" s="33" t="s">
        <v>367</v>
      </c>
      <c r="B44" s="33"/>
      <c r="C44" s="33" t="s">
        <v>93</v>
      </c>
    </row>
    <row r="45" spans="1:4" x14ac:dyDescent="0.2">
      <c r="A45" s="33"/>
      <c r="B45" s="33"/>
      <c r="C45" s="33"/>
    </row>
    <row r="46" spans="1:4" x14ac:dyDescent="0.2">
      <c r="A46" s="33"/>
      <c r="B46" s="33"/>
      <c r="C46" s="33"/>
    </row>
    <row r="47" spans="1:4" x14ac:dyDescent="0.2">
      <c r="A47" s="33"/>
      <c r="B47" s="33"/>
      <c r="C47" s="33"/>
    </row>
    <row r="48" spans="1:4" x14ac:dyDescent="0.2">
      <c r="A48" s="33"/>
      <c r="B48" s="33"/>
      <c r="C48" s="33"/>
    </row>
    <row r="49" spans="1:3" x14ac:dyDescent="0.2">
      <c r="A49" s="33"/>
      <c r="B49" s="33"/>
      <c r="C49" s="33"/>
    </row>
    <row r="50" spans="1:3" x14ac:dyDescent="0.2">
      <c r="A50" s="33"/>
      <c r="B50" s="33"/>
      <c r="C50" s="33"/>
    </row>
    <row r="51" spans="1:3" x14ac:dyDescent="0.2">
      <c r="A51" s="33"/>
      <c r="B51" s="33"/>
      <c r="C51" s="33"/>
    </row>
    <row r="52" spans="1:3" x14ac:dyDescent="0.2">
      <c r="A52" s="33"/>
      <c r="B52" s="33"/>
      <c r="C52" s="33"/>
    </row>
    <row r="53" spans="1:3" x14ac:dyDescent="0.2">
      <c r="A53" s="33"/>
      <c r="B53" s="33"/>
      <c r="C53" s="33"/>
    </row>
    <row r="54" spans="1:3" x14ac:dyDescent="0.2">
      <c r="A54" s="36"/>
      <c r="B54" s="36"/>
      <c r="C54" s="36"/>
    </row>
    <row r="55" spans="1:3" x14ac:dyDescent="0.2">
      <c r="A55" s="36"/>
      <c r="B55" s="36"/>
      <c r="C55" s="36"/>
    </row>
    <row r="56" spans="1:3" x14ac:dyDescent="0.2">
      <c r="A56" s="36"/>
      <c r="B56" s="36"/>
      <c r="C56" s="36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" right="0.7" top="0.75" bottom="0.75" header="0.3" footer="0.3"/>
  <pageSetup paperSize="9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opLeftCell="F16" workbookViewId="0">
      <selection sqref="A1:K22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1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15" x14ac:dyDescent="0.2">
      <c r="A1">
        <v>13545000000</v>
      </c>
      <c r="H1" s="151" t="s">
        <v>368</v>
      </c>
      <c r="I1" s="151"/>
      <c r="J1" s="151"/>
      <c r="K1" s="151"/>
    </row>
    <row r="2" spans="1:11" x14ac:dyDescent="0.2">
      <c r="A2" s="37" t="s">
        <v>91</v>
      </c>
    </row>
    <row r="3" spans="1:11" ht="18.75" x14ac:dyDescent="0.3">
      <c r="A3" s="152" t="s">
        <v>436</v>
      </c>
      <c r="B3" s="153"/>
      <c r="C3" s="153"/>
      <c r="D3" s="153"/>
      <c r="E3" s="153"/>
      <c r="F3" s="153"/>
      <c r="G3" s="153"/>
      <c r="H3" s="153"/>
      <c r="I3" s="153"/>
      <c r="J3" s="153"/>
    </row>
    <row r="4" spans="1:11" x14ac:dyDescent="0.2">
      <c r="J4" t="s">
        <v>346</v>
      </c>
    </row>
    <row r="5" spans="1:11" ht="114" x14ac:dyDescent="0.2">
      <c r="A5" s="38" t="s">
        <v>369</v>
      </c>
      <c r="B5" s="38" t="s">
        <v>370</v>
      </c>
      <c r="C5" s="38" t="s">
        <v>371</v>
      </c>
      <c r="D5" s="39" t="s">
        <v>372</v>
      </c>
      <c r="E5" s="40" t="s">
        <v>373</v>
      </c>
      <c r="F5" s="40" t="s">
        <v>374</v>
      </c>
      <c r="G5" s="40" t="s">
        <v>375</v>
      </c>
      <c r="H5" s="40" t="s">
        <v>376</v>
      </c>
      <c r="I5" s="40" t="s">
        <v>377</v>
      </c>
      <c r="J5" s="40" t="s">
        <v>378</v>
      </c>
    </row>
    <row r="6" spans="1:11" ht="51" x14ac:dyDescent="0.2">
      <c r="A6" s="110" t="s">
        <v>123</v>
      </c>
      <c r="B6" s="111" t="s">
        <v>124</v>
      </c>
      <c r="C6" s="112"/>
      <c r="D6" s="113" t="s">
        <v>379</v>
      </c>
      <c r="E6" s="41"/>
      <c r="F6" s="41"/>
      <c r="G6" s="114">
        <f>SUM(G7:G15)</f>
        <v>15132678</v>
      </c>
      <c r="H6" s="114"/>
      <c r="I6" s="114">
        <f>SUM(I7:I15)</f>
        <v>15132678</v>
      </c>
      <c r="J6" s="42"/>
    </row>
    <row r="7" spans="1:11" ht="46.5" x14ac:dyDescent="0.2">
      <c r="A7" s="144" t="s">
        <v>221</v>
      </c>
      <c r="B7" s="145">
        <v>7310</v>
      </c>
      <c r="C7" s="145" t="s">
        <v>223</v>
      </c>
      <c r="D7" s="154" t="s">
        <v>380</v>
      </c>
      <c r="E7" s="43" t="s">
        <v>381</v>
      </c>
      <c r="F7" s="44"/>
      <c r="G7" s="45">
        <v>700000</v>
      </c>
      <c r="H7" s="45"/>
      <c r="I7" s="45">
        <f t="shared" ref="I7:I15" si="0">G7</f>
        <v>700000</v>
      </c>
      <c r="J7" s="46"/>
    </row>
    <row r="8" spans="1:11" ht="69.75" x14ac:dyDescent="0.2">
      <c r="A8" s="144"/>
      <c r="B8" s="146"/>
      <c r="C8" s="146"/>
      <c r="D8" s="147"/>
      <c r="E8" s="43" t="s">
        <v>382</v>
      </c>
      <c r="F8" s="44"/>
      <c r="G8" s="45">
        <v>2500000</v>
      </c>
      <c r="H8" s="45"/>
      <c r="I8" s="45">
        <f t="shared" si="0"/>
        <v>2500000</v>
      </c>
      <c r="J8" s="46"/>
    </row>
    <row r="9" spans="1:11" ht="46.5" x14ac:dyDescent="0.2">
      <c r="A9" s="144" t="s">
        <v>225</v>
      </c>
      <c r="B9" s="145">
        <v>7322</v>
      </c>
      <c r="C9" s="145" t="s">
        <v>223</v>
      </c>
      <c r="D9" s="147" t="s">
        <v>227</v>
      </c>
      <c r="E9" s="47" t="s">
        <v>383</v>
      </c>
      <c r="F9" s="48"/>
      <c r="G9" s="45">
        <v>250000</v>
      </c>
      <c r="H9" s="45"/>
      <c r="I9" s="45">
        <f t="shared" si="0"/>
        <v>250000</v>
      </c>
      <c r="J9" s="46"/>
    </row>
    <row r="10" spans="1:11" ht="69.75" x14ac:dyDescent="0.2">
      <c r="A10" s="144"/>
      <c r="B10" s="146"/>
      <c r="C10" s="146"/>
      <c r="D10" s="147"/>
      <c r="E10" s="47" t="s">
        <v>384</v>
      </c>
      <c r="F10" s="48"/>
      <c r="G10" s="45">
        <v>286481</v>
      </c>
      <c r="H10" s="45"/>
      <c r="I10" s="45">
        <f t="shared" si="0"/>
        <v>286481</v>
      </c>
      <c r="J10" s="46"/>
    </row>
    <row r="11" spans="1:11" ht="46.5" x14ac:dyDescent="0.2">
      <c r="A11" s="148" t="s">
        <v>230</v>
      </c>
      <c r="B11" s="149">
        <v>7461</v>
      </c>
      <c r="C11" s="145" t="s">
        <v>232</v>
      </c>
      <c r="D11" s="150" t="s">
        <v>385</v>
      </c>
      <c r="E11" s="49" t="s">
        <v>386</v>
      </c>
      <c r="F11" s="60"/>
      <c r="G11" s="45">
        <v>250000</v>
      </c>
      <c r="H11" s="45"/>
      <c r="I11" s="45">
        <f t="shared" si="0"/>
        <v>250000</v>
      </c>
      <c r="J11" s="45"/>
    </row>
    <row r="12" spans="1:11" ht="23.25" x14ac:dyDescent="0.2">
      <c r="A12" s="144"/>
      <c r="B12" s="146"/>
      <c r="C12" s="146"/>
      <c r="D12" s="147"/>
      <c r="E12" s="49" t="s">
        <v>387</v>
      </c>
      <c r="F12" s="60"/>
      <c r="G12" s="45">
        <v>4716197</v>
      </c>
      <c r="H12" s="45"/>
      <c r="I12" s="45">
        <f t="shared" si="0"/>
        <v>4716197</v>
      </c>
      <c r="J12" s="45"/>
    </row>
    <row r="13" spans="1:11" ht="69.75" x14ac:dyDescent="0.2">
      <c r="A13" s="115" t="s">
        <v>228</v>
      </c>
      <c r="B13" s="116">
        <v>7350</v>
      </c>
      <c r="C13" s="50" t="s">
        <v>223</v>
      </c>
      <c r="D13" s="51" t="s">
        <v>388</v>
      </c>
      <c r="E13" s="49" t="s">
        <v>389</v>
      </c>
      <c r="F13" s="60"/>
      <c r="G13" s="45">
        <v>500000</v>
      </c>
      <c r="H13" s="45"/>
      <c r="I13" s="46">
        <f t="shared" si="0"/>
        <v>500000</v>
      </c>
      <c r="J13" s="45"/>
    </row>
    <row r="14" spans="1:11" ht="139.5" x14ac:dyDescent="0.2">
      <c r="A14" s="115" t="s">
        <v>234</v>
      </c>
      <c r="B14" s="116">
        <v>7660</v>
      </c>
      <c r="C14" s="50" t="s">
        <v>235</v>
      </c>
      <c r="D14" s="51" t="s">
        <v>236</v>
      </c>
      <c r="E14" s="47" t="s">
        <v>236</v>
      </c>
      <c r="F14" s="60"/>
      <c r="G14" s="45">
        <v>100000</v>
      </c>
      <c r="H14" s="45"/>
      <c r="I14" s="46">
        <f t="shared" si="0"/>
        <v>100000</v>
      </c>
      <c r="J14" s="45"/>
    </row>
    <row r="15" spans="1:11" ht="302.25" x14ac:dyDescent="0.35">
      <c r="A15" s="115" t="s">
        <v>237</v>
      </c>
      <c r="B15" s="116">
        <v>7670</v>
      </c>
      <c r="C15" s="50" t="s">
        <v>235</v>
      </c>
      <c r="D15" s="117" t="s">
        <v>390</v>
      </c>
      <c r="E15" s="52" t="s">
        <v>435</v>
      </c>
      <c r="F15" s="60"/>
      <c r="G15" s="45">
        <f>3030000+2800000</f>
        <v>5830000</v>
      </c>
      <c r="H15" s="45"/>
      <c r="I15" s="46">
        <f t="shared" si="0"/>
        <v>5830000</v>
      </c>
      <c r="J15" s="45"/>
    </row>
    <row r="16" spans="1:11" ht="45" x14ac:dyDescent="0.2">
      <c r="A16" s="53" t="s">
        <v>258</v>
      </c>
      <c r="B16" s="53" t="s">
        <v>259</v>
      </c>
      <c r="C16" s="53"/>
      <c r="D16" s="62" t="s">
        <v>260</v>
      </c>
      <c r="E16" s="54"/>
      <c r="F16" s="55"/>
      <c r="G16" s="56">
        <f>SUM(G17:G17)</f>
        <v>2500000</v>
      </c>
      <c r="H16" s="57"/>
      <c r="I16" s="56">
        <f>I17</f>
        <v>2500000</v>
      </c>
      <c r="J16" s="56"/>
    </row>
    <row r="17" spans="1:10" ht="46.5" x14ac:dyDescent="0.2">
      <c r="A17" s="115" t="s">
        <v>391</v>
      </c>
      <c r="B17" s="116">
        <v>7321</v>
      </c>
      <c r="C17" s="50" t="s">
        <v>223</v>
      </c>
      <c r="D17" s="117" t="s">
        <v>290</v>
      </c>
      <c r="E17" s="49" t="s">
        <v>392</v>
      </c>
      <c r="F17" s="60"/>
      <c r="G17" s="45">
        <v>2500000</v>
      </c>
      <c r="H17" s="45"/>
      <c r="I17" s="45">
        <f>G17</f>
        <v>2500000</v>
      </c>
      <c r="J17" s="45"/>
    </row>
    <row r="18" spans="1:10" ht="45" x14ac:dyDescent="0.2">
      <c r="A18" s="118">
        <v>1000000</v>
      </c>
      <c r="B18" s="119">
        <v>10</v>
      </c>
      <c r="C18" s="50"/>
      <c r="D18" s="58" t="s">
        <v>393</v>
      </c>
      <c r="E18" s="49"/>
      <c r="F18" s="120"/>
      <c r="G18" s="59">
        <f>G19</f>
        <v>500000</v>
      </c>
      <c r="H18" s="59"/>
      <c r="I18" s="59">
        <f>I19</f>
        <v>500000</v>
      </c>
      <c r="J18" s="45"/>
    </row>
    <row r="19" spans="1:10" ht="46.5" x14ac:dyDescent="0.2">
      <c r="A19" s="115">
        <v>1017324</v>
      </c>
      <c r="B19" s="116">
        <v>7324</v>
      </c>
      <c r="C19" s="50" t="s">
        <v>223</v>
      </c>
      <c r="D19" s="117" t="s">
        <v>330</v>
      </c>
      <c r="E19" s="49" t="s">
        <v>394</v>
      </c>
      <c r="F19" s="60"/>
      <c r="G19" s="45">
        <v>500000</v>
      </c>
      <c r="H19" s="45"/>
      <c r="I19" s="46">
        <f>G19</f>
        <v>500000</v>
      </c>
      <c r="J19" s="45"/>
    </row>
    <row r="20" spans="1:10" ht="23.25" x14ac:dyDescent="0.2">
      <c r="A20" s="60"/>
      <c r="B20" s="60"/>
      <c r="C20" s="61"/>
      <c r="D20" s="62" t="s">
        <v>395</v>
      </c>
      <c r="E20" s="63"/>
      <c r="F20" s="64"/>
      <c r="G20" s="65">
        <f>G6+G16+G18</f>
        <v>18132678</v>
      </c>
      <c r="H20" s="66"/>
      <c r="I20" s="65">
        <f>I6+I16+I18</f>
        <v>18132678</v>
      </c>
      <c r="J20" s="56"/>
    </row>
    <row r="21" spans="1:10" ht="23.25" x14ac:dyDescent="0.35">
      <c r="A21" s="67"/>
      <c r="B21" s="67"/>
      <c r="C21" s="67"/>
      <c r="D21" s="67"/>
      <c r="E21" s="68"/>
      <c r="F21" s="67"/>
      <c r="G21" s="67"/>
      <c r="H21" s="67"/>
      <c r="I21" s="67"/>
      <c r="J21" s="67"/>
    </row>
    <row r="22" spans="1:10" s="21" customFormat="1" ht="18.75" x14ac:dyDescent="0.3">
      <c r="A22" s="92"/>
      <c r="B22" s="92"/>
      <c r="C22" s="92" t="s">
        <v>92</v>
      </c>
      <c r="D22" s="156"/>
      <c r="E22" s="92"/>
      <c r="F22" s="92"/>
      <c r="G22" s="92"/>
      <c r="H22" s="156" t="s">
        <v>93</v>
      </c>
      <c r="I22" s="92"/>
      <c r="J22" s="92"/>
    </row>
    <row r="23" spans="1:10" ht="26.25" x14ac:dyDescent="0.4">
      <c r="A23" s="69"/>
      <c r="B23" s="69"/>
      <c r="C23" s="69"/>
      <c r="D23" s="69"/>
      <c r="E23" s="69"/>
      <c r="F23" s="69"/>
      <c r="G23" s="69"/>
      <c r="H23" s="69"/>
      <c r="I23" s="69"/>
      <c r="J23" s="69"/>
    </row>
  </sheetData>
  <mergeCells count="14">
    <mergeCell ref="H1:K1"/>
    <mergeCell ref="A3:J3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</mergeCells>
  <pageMargins left="0.25" right="0.25" top="0.75" bottom="0.75" header="0.3" footer="0.3"/>
  <pageSetup paperSize="9" scale="5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topLeftCell="A15" workbookViewId="0">
      <selection sqref="A1:I37"/>
    </sheetView>
  </sheetViews>
  <sheetFormatPr defaultRowHeight="12.75" x14ac:dyDescent="0.2"/>
  <cols>
    <col min="1" max="1" width="14.28515625" customWidth="1"/>
    <col min="2" max="2" width="52.7109375" customWidth="1"/>
    <col min="3" max="3" width="13.140625" customWidth="1"/>
    <col min="4" max="4" width="15.140625" customWidth="1"/>
    <col min="5" max="5" width="18.140625" customWidth="1"/>
    <col min="6" max="6" width="12.7109375" customWidth="1"/>
    <col min="7" max="7" width="14.85546875" customWidth="1"/>
    <col min="8" max="8" width="15.85546875" customWidth="1"/>
    <col min="9" max="9" width="8" hidden="1" customWidth="1"/>
    <col min="257" max="257" width="14.28515625" customWidth="1"/>
    <col min="258" max="258" width="52.7109375" customWidth="1"/>
    <col min="259" max="259" width="13.140625" customWidth="1"/>
    <col min="260" max="260" width="15.140625" customWidth="1"/>
    <col min="261" max="261" width="18.140625" customWidth="1"/>
    <col min="262" max="262" width="12.7109375" customWidth="1"/>
    <col min="263" max="263" width="14.85546875" customWidth="1"/>
    <col min="264" max="264" width="15.85546875" customWidth="1"/>
    <col min="265" max="265" width="0" hidden="1" customWidth="1"/>
    <col min="513" max="513" width="14.28515625" customWidth="1"/>
    <col min="514" max="514" width="52.7109375" customWidth="1"/>
    <col min="515" max="515" width="13.140625" customWidth="1"/>
    <col min="516" max="516" width="15.140625" customWidth="1"/>
    <col min="517" max="517" width="18.140625" customWidth="1"/>
    <col min="518" max="518" width="12.7109375" customWidth="1"/>
    <col min="519" max="519" width="14.85546875" customWidth="1"/>
    <col min="520" max="520" width="15.85546875" customWidth="1"/>
    <col min="521" max="521" width="0" hidden="1" customWidth="1"/>
    <col min="769" max="769" width="14.28515625" customWidth="1"/>
    <col min="770" max="770" width="52.7109375" customWidth="1"/>
    <col min="771" max="771" width="13.140625" customWidth="1"/>
    <col min="772" max="772" width="15.140625" customWidth="1"/>
    <col min="773" max="773" width="18.140625" customWidth="1"/>
    <col min="774" max="774" width="12.7109375" customWidth="1"/>
    <col min="775" max="775" width="14.85546875" customWidth="1"/>
    <col min="776" max="776" width="15.85546875" customWidth="1"/>
    <col min="777" max="777" width="0" hidden="1" customWidth="1"/>
    <col min="1025" max="1025" width="14.28515625" customWidth="1"/>
    <col min="1026" max="1026" width="52.7109375" customWidth="1"/>
    <col min="1027" max="1027" width="13.140625" customWidth="1"/>
    <col min="1028" max="1028" width="15.140625" customWidth="1"/>
    <col min="1029" max="1029" width="18.140625" customWidth="1"/>
    <col min="1030" max="1030" width="12.7109375" customWidth="1"/>
    <col min="1031" max="1031" width="14.85546875" customWidth="1"/>
    <col min="1032" max="1032" width="15.85546875" customWidth="1"/>
    <col min="1033" max="1033" width="0" hidden="1" customWidth="1"/>
    <col min="1281" max="1281" width="14.28515625" customWidth="1"/>
    <col min="1282" max="1282" width="52.7109375" customWidth="1"/>
    <col min="1283" max="1283" width="13.140625" customWidth="1"/>
    <col min="1284" max="1284" width="15.140625" customWidth="1"/>
    <col min="1285" max="1285" width="18.140625" customWidth="1"/>
    <col min="1286" max="1286" width="12.7109375" customWidth="1"/>
    <col min="1287" max="1287" width="14.85546875" customWidth="1"/>
    <col min="1288" max="1288" width="15.85546875" customWidth="1"/>
    <col min="1289" max="1289" width="0" hidden="1" customWidth="1"/>
    <col min="1537" max="1537" width="14.28515625" customWidth="1"/>
    <col min="1538" max="1538" width="52.7109375" customWidth="1"/>
    <col min="1539" max="1539" width="13.140625" customWidth="1"/>
    <col min="1540" max="1540" width="15.140625" customWidth="1"/>
    <col min="1541" max="1541" width="18.140625" customWidth="1"/>
    <col min="1542" max="1542" width="12.7109375" customWidth="1"/>
    <col min="1543" max="1543" width="14.85546875" customWidth="1"/>
    <col min="1544" max="1544" width="15.85546875" customWidth="1"/>
    <col min="1545" max="1545" width="0" hidden="1" customWidth="1"/>
    <col min="1793" max="1793" width="14.28515625" customWidth="1"/>
    <col min="1794" max="1794" width="52.7109375" customWidth="1"/>
    <col min="1795" max="1795" width="13.140625" customWidth="1"/>
    <col min="1796" max="1796" width="15.140625" customWidth="1"/>
    <col min="1797" max="1797" width="18.140625" customWidth="1"/>
    <col min="1798" max="1798" width="12.7109375" customWidth="1"/>
    <col min="1799" max="1799" width="14.85546875" customWidth="1"/>
    <col min="1800" max="1800" width="15.85546875" customWidth="1"/>
    <col min="1801" max="1801" width="0" hidden="1" customWidth="1"/>
    <col min="2049" max="2049" width="14.28515625" customWidth="1"/>
    <col min="2050" max="2050" width="52.7109375" customWidth="1"/>
    <col min="2051" max="2051" width="13.140625" customWidth="1"/>
    <col min="2052" max="2052" width="15.140625" customWidth="1"/>
    <col min="2053" max="2053" width="18.140625" customWidth="1"/>
    <col min="2054" max="2054" width="12.7109375" customWidth="1"/>
    <col min="2055" max="2055" width="14.85546875" customWidth="1"/>
    <col min="2056" max="2056" width="15.85546875" customWidth="1"/>
    <col min="2057" max="2057" width="0" hidden="1" customWidth="1"/>
    <col min="2305" max="2305" width="14.28515625" customWidth="1"/>
    <col min="2306" max="2306" width="52.7109375" customWidth="1"/>
    <col min="2307" max="2307" width="13.140625" customWidth="1"/>
    <col min="2308" max="2308" width="15.140625" customWidth="1"/>
    <col min="2309" max="2309" width="18.140625" customWidth="1"/>
    <col min="2310" max="2310" width="12.7109375" customWidth="1"/>
    <col min="2311" max="2311" width="14.85546875" customWidth="1"/>
    <col min="2312" max="2312" width="15.85546875" customWidth="1"/>
    <col min="2313" max="2313" width="0" hidden="1" customWidth="1"/>
    <col min="2561" max="2561" width="14.28515625" customWidth="1"/>
    <col min="2562" max="2562" width="52.7109375" customWidth="1"/>
    <col min="2563" max="2563" width="13.140625" customWidth="1"/>
    <col min="2564" max="2564" width="15.140625" customWidth="1"/>
    <col min="2565" max="2565" width="18.140625" customWidth="1"/>
    <col min="2566" max="2566" width="12.7109375" customWidth="1"/>
    <col min="2567" max="2567" width="14.85546875" customWidth="1"/>
    <col min="2568" max="2568" width="15.85546875" customWidth="1"/>
    <col min="2569" max="2569" width="0" hidden="1" customWidth="1"/>
    <col min="2817" max="2817" width="14.28515625" customWidth="1"/>
    <col min="2818" max="2818" width="52.7109375" customWidth="1"/>
    <col min="2819" max="2819" width="13.140625" customWidth="1"/>
    <col min="2820" max="2820" width="15.140625" customWidth="1"/>
    <col min="2821" max="2821" width="18.140625" customWidth="1"/>
    <col min="2822" max="2822" width="12.7109375" customWidth="1"/>
    <col min="2823" max="2823" width="14.85546875" customWidth="1"/>
    <col min="2824" max="2824" width="15.85546875" customWidth="1"/>
    <col min="2825" max="2825" width="0" hidden="1" customWidth="1"/>
    <col min="3073" max="3073" width="14.28515625" customWidth="1"/>
    <col min="3074" max="3074" width="52.7109375" customWidth="1"/>
    <col min="3075" max="3075" width="13.140625" customWidth="1"/>
    <col min="3076" max="3076" width="15.140625" customWidth="1"/>
    <col min="3077" max="3077" width="18.140625" customWidth="1"/>
    <col min="3078" max="3078" width="12.7109375" customWidth="1"/>
    <col min="3079" max="3079" width="14.85546875" customWidth="1"/>
    <col min="3080" max="3080" width="15.85546875" customWidth="1"/>
    <col min="3081" max="3081" width="0" hidden="1" customWidth="1"/>
    <col min="3329" max="3329" width="14.28515625" customWidth="1"/>
    <col min="3330" max="3330" width="52.7109375" customWidth="1"/>
    <col min="3331" max="3331" width="13.140625" customWidth="1"/>
    <col min="3332" max="3332" width="15.140625" customWidth="1"/>
    <col min="3333" max="3333" width="18.140625" customWidth="1"/>
    <col min="3334" max="3334" width="12.7109375" customWidth="1"/>
    <col min="3335" max="3335" width="14.85546875" customWidth="1"/>
    <col min="3336" max="3336" width="15.85546875" customWidth="1"/>
    <col min="3337" max="3337" width="0" hidden="1" customWidth="1"/>
    <col min="3585" max="3585" width="14.28515625" customWidth="1"/>
    <col min="3586" max="3586" width="52.7109375" customWidth="1"/>
    <col min="3587" max="3587" width="13.140625" customWidth="1"/>
    <col min="3588" max="3588" width="15.140625" customWidth="1"/>
    <col min="3589" max="3589" width="18.140625" customWidth="1"/>
    <col min="3590" max="3590" width="12.7109375" customWidth="1"/>
    <col min="3591" max="3591" width="14.85546875" customWidth="1"/>
    <col min="3592" max="3592" width="15.85546875" customWidth="1"/>
    <col min="3593" max="3593" width="0" hidden="1" customWidth="1"/>
    <col min="3841" max="3841" width="14.28515625" customWidth="1"/>
    <col min="3842" max="3842" width="52.7109375" customWidth="1"/>
    <col min="3843" max="3843" width="13.140625" customWidth="1"/>
    <col min="3844" max="3844" width="15.140625" customWidth="1"/>
    <col min="3845" max="3845" width="18.140625" customWidth="1"/>
    <col min="3846" max="3846" width="12.7109375" customWidth="1"/>
    <col min="3847" max="3847" width="14.85546875" customWidth="1"/>
    <col min="3848" max="3848" width="15.85546875" customWidth="1"/>
    <col min="3849" max="3849" width="0" hidden="1" customWidth="1"/>
    <col min="4097" max="4097" width="14.28515625" customWidth="1"/>
    <col min="4098" max="4098" width="52.7109375" customWidth="1"/>
    <col min="4099" max="4099" width="13.140625" customWidth="1"/>
    <col min="4100" max="4100" width="15.140625" customWidth="1"/>
    <col min="4101" max="4101" width="18.140625" customWidth="1"/>
    <col min="4102" max="4102" width="12.7109375" customWidth="1"/>
    <col min="4103" max="4103" width="14.85546875" customWidth="1"/>
    <col min="4104" max="4104" width="15.85546875" customWidth="1"/>
    <col min="4105" max="4105" width="0" hidden="1" customWidth="1"/>
    <col min="4353" max="4353" width="14.28515625" customWidth="1"/>
    <col min="4354" max="4354" width="52.7109375" customWidth="1"/>
    <col min="4355" max="4355" width="13.140625" customWidth="1"/>
    <col min="4356" max="4356" width="15.140625" customWidth="1"/>
    <col min="4357" max="4357" width="18.140625" customWidth="1"/>
    <col min="4358" max="4358" width="12.7109375" customWidth="1"/>
    <col min="4359" max="4359" width="14.85546875" customWidth="1"/>
    <col min="4360" max="4360" width="15.85546875" customWidth="1"/>
    <col min="4361" max="4361" width="0" hidden="1" customWidth="1"/>
    <col min="4609" max="4609" width="14.28515625" customWidth="1"/>
    <col min="4610" max="4610" width="52.7109375" customWidth="1"/>
    <col min="4611" max="4611" width="13.140625" customWidth="1"/>
    <col min="4612" max="4612" width="15.140625" customWidth="1"/>
    <col min="4613" max="4613" width="18.140625" customWidth="1"/>
    <col min="4614" max="4614" width="12.7109375" customWidth="1"/>
    <col min="4615" max="4615" width="14.85546875" customWidth="1"/>
    <col min="4616" max="4616" width="15.85546875" customWidth="1"/>
    <col min="4617" max="4617" width="0" hidden="1" customWidth="1"/>
    <col min="4865" max="4865" width="14.28515625" customWidth="1"/>
    <col min="4866" max="4866" width="52.7109375" customWidth="1"/>
    <col min="4867" max="4867" width="13.140625" customWidth="1"/>
    <col min="4868" max="4868" width="15.140625" customWidth="1"/>
    <col min="4869" max="4869" width="18.140625" customWidth="1"/>
    <col min="4870" max="4870" width="12.7109375" customWidth="1"/>
    <col min="4871" max="4871" width="14.85546875" customWidth="1"/>
    <col min="4872" max="4872" width="15.85546875" customWidth="1"/>
    <col min="4873" max="4873" width="0" hidden="1" customWidth="1"/>
    <col min="5121" max="5121" width="14.28515625" customWidth="1"/>
    <col min="5122" max="5122" width="52.7109375" customWidth="1"/>
    <col min="5123" max="5123" width="13.140625" customWidth="1"/>
    <col min="5124" max="5124" width="15.140625" customWidth="1"/>
    <col min="5125" max="5125" width="18.140625" customWidth="1"/>
    <col min="5126" max="5126" width="12.7109375" customWidth="1"/>
    <col min="5127" max="5127" width="14.85546875" customWidth="1"/>
    <col min="5128" max="5128" width="15.85546875" customWidth="1"/>
    <col min="5129" max="5129" width="0" hidden="1" customWidth="1"/>
    <col min="5377" max="5377" width="14.28515625" customWidth="1"/>
    <col min="5378" max="5378" width="52.7109375" customWidth="1"/>
    <col min="5379" max="5379" width="13.140625" customWidth="1"/>
    <col min="5380" max="5380" width="15.140625" customWidth="1"/>
    <col min="5381" max="5381" width="18.140625" customWidth="1"/>
    <col min="5382" max="5382" width="12.7109375" customWidth="1"/>
    <col min="5383" max="5383" width="14.85546875" customWidth="1"/>
    <col min="5384" max="5384" width="15.85546875" customWidth="1"/>
    <col min="5385" max="5385" width="0" hidden="1" customWidth="1"/>
    <col min="5633" max="5633" width="14.28515625" customWidth="1"/>
    <col min="5634" max="5634" width="52.7109375" customWidth="1"/>
    <col min="5635" max="5635" width="13.140625" customWidth="1"/>
    <col min="5636" max="5636" width="15.140625" customWidth="1"/>
    <col min="5637" max="5637" width="18.140625" customWidth="1"/>
    <col min="5638" max="5638" width="12.7109375" customWidth="1"/>
    <col min="5639" max="5639" width="14.85546875" customWidth="1"/>
    <col min="5640" max="5640" width="15.85546875" customWidth="1"/>
    <col min="5641" max="5641" width="0" hidden="1" customWidth="1"/>
    <col min="5889" max="5889" width="14.28515625" customWidth="1"/>
    <col min="5890" max="5890" width="52.7109375" customWidth="1"/>
    <col min="5891" max="5891" width="13.140625" customWidth="1"/>
    <col min="5892" max="5892" width="15.140625" customWidth="1"/>
    <col min="5893" max="5893" width="18.140625" customWidth="1"/>
    <col min="5894" max="5894" width="12.7109375" customWidth="1"/>
    <col min="5895" max="5895" width="14.85546875" customWidth="1"/>
    <col min="5896" max="5896" width="15.85546875" customWidth="1"/>
    <col min="5897" max="5897" width="0" hidden="1" customWidth="1"/>
    <col min="6145" max="6145" width="14.28515625" customWidth="1"/>
    <col min="6146" max="6146" width="52.7109375" customWidth="1"/>
    <col min="6147" max="6147" width="13.140625" customWidth="1"/>
    <col min="6148" max="6148" width="15.140625" customWidth="1"/>
    <col min="6149" max="6149" width="18.140625" customWidth="1"/>
    <col min="6150" max="6150" width="12.7109375" customWidth="1"/>
    <col min="6151" max="6151" width="14.85546875" customWidth="1"/>
    <col min="6152" max="6152" width="15.85546875" customWidth="1"/>
    <col min="6153" max="6153" width="0" hidden="1" customWidth="1"/>
    <col min="6401" max="6401" width="14.28515625" customWidth="1"/>
    <col min="6402" max="6402" width="52.7109375" customWidth="1"/>
    <col min="6403" max="6403" width="13.140625" customWidth="1"/>
    <col min="6404" max="6404" width="15.140625" customWidth="1"/>
    <col min="6405" max="6405" width="18.140625" customWidth="1"/>
    <col min="6406" max="6406" width="12.7109375" customWidth="1"/>
    <col min="6407" max="6407" width="14.85546875" customWidth="1"/>
    <col min="6408" max="6408" width="15.85546875" customWidth="1"/>
    <col min="6409" max="6409" width="0" hidden="1" customWidth="1"/>
    <col min="6657" max="6657" width="14.28515625" customWidth="1"/>
    <col min="6658" max="6658" width="52.7109375" customWidth="1"/>
    <col min="6659" max="6659" width="13.140625" customWidth="1"/>
    <col min="6660" max="6660" width="15.140625" customWidth="1"/>
    <col min="6661" max="6661" width="18.140625" customWidth="1"/>
    <col min="6662" max="6662" width="12.7109375" customWidth="1"/>
    <col min="6663" max="6663" width="14.85546875" customWidth="1"/>
    <col min="6664" max="6664" width="15.85546875" customWidth="1"/>
    <col min="6665" max="6665" width="0" hidden="1" customWidth="1"/>
    <col min="6913" max="6913" width="14.28515625" customWidth="1"/>
    <col min="6914" max="6914" width="52.7109375" customWidth="1"/>
    <col min="6915" max="6915" width="13.140625" customWidth="1"/>
    <col min="6916" max="6916" width="15.140625" customWidth="1"/>
    <col min="6917" max="6917" width="18.140625" customWidth="1"/>
    <col min="6918" max="6918" width="12.7109375" customWidth="1"/>
    <col min="6919" max="6919" width="14.85546875" customWidth="1"/>
    <col min="6920" max="6920" width="15.85546875" customWidth="1"/>
    <col min="6921" max="6921" width="0" hidden="1" customWidth="1"/>
    <col min="7169" max="7169" width="14.28515625" customWidth="1"/>
    <col min="7170" max="7170" width="52.7109375" customWidth="1"/>
    <col min="7171" max="7171" width="13.140625" customWidth="1"/>
    <col min="7172" max="7172" width="15.140625" customWidth="1"/>
    <col min="7173" max="7173" width="18.140625" customWidth="1"/>
    <col min="7174" max="7174" width="12.7109375" customWidth="1"/>
    <col min="7175" max="7175" width="14.85546875" customWidth="1"/>
    <col min="7176" max="7176" width="15.85546875" customWidth="1"/>
    <col min="7177" max="7177" width="0" hidden="1" customWidth="1"/>
    <col min="7425" max="7425" width="14.28515625" customWidth="1"/>
    <col min="7426" max="7426" width="52.7109375" customWidth="1"/>
    <col min="7427" max="7427" width="13.140625" customWidth="1"/>
    <col min="7428" max="7428" width="15.140625" customWidth="1"/>
    <col min="7429" max="7429" width="18.140625" customWidth="1"/>
    <col min="7430" max="7430" width="12.7109375" customWidth="1"/>
    <col min="7431" max="7431" width="14.85546875" customWidth="1"/>
    <col min="7432" max="7432" width="15.85546875" customWidth="1"/>
    <col min="7433" max="7433" width="0" hidden="1" customWidth="1"/>
    <col min="7681" max="7681" width="14.28515625" customWidth="1"/>
    <col min="7682" max="7682" width="52.7109375" customWidth="1"/>
    <col min="7683" max="7683" width="13.140625" customWidth="1"/>
    <col min="7684" max="7684" width="15.140625" customWidth="1"/>
    <col min="7685" max="7685" width="18.140625" customWidth="1"/>
    <col min="7686" max="7686" width="12.7109375" customWidth="1"/>
    <col min="7687" max="7687" width="14.85546875" customWidth="1"/>
    <col min="7688" max="7688" width="15.85546875" customWidth="1"/>
    <col min="7689" max="7689" width="0" hidden="1" customWidth="1"/>
    <col min="7937" max="7937" width="14.28515625" customWidth="1"/>
    <col min="7938" max="7938" width="52.7109375" customWidth="1"/>
    <col min="7939" max="7939" width="13.140625" customWidth="1"/>
    <col min="7940" max="7940" width="15.140625" customWidth="1"/>
    <col min="7941" max="7941" width="18.140625" customWidth="1"/>
    <col min="7942" max="7942" width="12.7109375" customWidth="1"/>
    <col min="7943" max="7943" width="14.85546875" customWidth="1"/>
    <col min="7944" max="7944" width="15.85546875" customWidth="1"/>
    <col min="7945" max="7945" width="0" hidden="1" customWidth="1"/>
    <col min="8193" max="8193" width="14.28515625" customWidth="1"/>
    <col min="8194" max="8194" width="52.7109375" customWidth="1"/>
    <col min="8195" max="8195" width="13.140625" customWidth="1"/>
    <col min="8196" max="8196" width="15.140625" customWidth="1"/>
    <col min="8197" max="8197" width="18.140625" customWidth="1"/>
    <col min="8198" max="8198" width="12.7109375" customWidth="1"/>
    <col min="8199" max="8199" width="14.85546875" customWidth="1"/>
    <col min="8200" max="8200" width="15.85546875" customWidth="1"/>
    <col min="8201" max="8201" width="0" hidden="1" customWidth="1"/>
    <col min="8449" max="8449" width="14.28515625" customWidth="1"/>
    <col min="8450" max="8450" width="52.7109375" customWidth="1"/>
    <col min="8451" max="8451" width="13.140625" customWidth="1"/>
    <col min="8452" max="8452" width="15.140625" customWidth="1"/>
    <col min="8453" max="8453" width="18.140625" customWidth="1"/>
    <col min="8454" max="8454" width="12.7109375" customWidth="1"/>
    <col min="8455" max="8455" width="14.85546875" customWidth="1"/>
    <col min="8456" max="8456" width="15.85546875" customWidth="1"/>
    <col min="8457" max="8457" width="0" hidden="1" customWidth="1"/>
    <col min="8705" max="8705" width="14.28515625" customWidth="1"/>
    <col min="8706" max="8706" width="52.7109375" customWidth="1"/>
    <col min="8707" max="8707" width="13.140625" customWidth="1"/>
    <col min="8708" max="8708" width="15.140625" customWidth="1"/>
    <col min="8709" max="8709" width="18.140625" customWidth="1"/>
    <col min="8710" max="8710" width="12.7109375" customWidth="1"/>
    <col min="8711" max="8711" width="14.85546875" customWidth="1"/>
    <col min="8712" max="8712" width="15.85546875" customWidth="1"/>
    <col min="8713" max="8713" width="0" hidden="1" customWidth="1"/>
    <col min="8961" max="8961" width="14.28515625" customWidth="1"/>
    <col min="8962" max="8962" width="52.7109375" customWidth="1"/>
    <col min="8963" max="8963" width="13.140625" customWidth="1"/>
    <col min="8964" max="8964" width="15.140625" customWidth="1"/>
    <col min="8965" max="8965" width="18.140625" customWidth="1"/>
    <col min="8966" max="8966" width="12.7109375" customWidth="1"/>
    <col min="8967" max="8967" width="14.85546875" customWidth="1"/>
    <col min="8968" max="8968" width="15.85546875" customWidth="1"/>
    <col min="8969" max="8969" width="0" hidden="1" customWidth="1"/>
    <col min="9217" max="9217" width="14.28515625" customWidth="1"/>
    <col min="9218" max="9218" width="52.7109375" customWidth="1"/>
    <col min="9219" max="9219" width="13.140625" customWidth="1"/>
    <col min="9220" max="9220" width="15.140625" customWidth="1"/>
    <col min="9221" max="9221" width="18.140625" customWidth="1"/>
    <col min="9222" max="9222" width="12.7109375" customWidth="1"/>
    <col min="9223" max="9223" width="14.85546875" customWidth="1"/>
    <col min="9224" max="9224" width="15.85546875" customWidth="1"/>
    <col min="9225" max="9225" width="0" hidden="1" customWidth="1"/>
    <col min="9473" max="9473" width="14.28515625" customWidth="1"/>
    <col min="9474" max="9474" width="52.7109375" customWidth="1"/>
    <col min="9475" max="9475" width="13.140625" customWidth="1"/>
    <col min="9476" max="9476" width="15.140625" customWidth="1"/>
    <col min="9477" max="9477" width="18.140625" customWidth="1"/>
    <col min="9478" max="9478" width="12.7109375" customWidth="1"/>
    <col min="9479" max="9479" width="14.85546875" customWidth="1"/>
    <col min="9480" max="9480" width="15.85546875" customWidth="1"/>
    <col min="9481" max="9481" width="0" hidden="1" customWidth="1"/>
    <col min="9729" max="9729" width="14.28515625" customWidth="1"/>
    <col min="9730" max="9730" width="52.7109375" customWidth="1"/>
    <col min="9731" max="9731" width="13.140625" customWidth="1"/>
    <col min="9732" max="9732" width="15.140625" customWidth="1"/>
    <col min="9733" max="9733" width="18.140625" customWidth="1"/>
    <col min="9734" max="9734" width="12.7109375" customWidth="1"/>
    <col min="9735" max="9735" width="14.85546875" customWidth="1"/>
    <col min="9736" max="9736" width="15.85546875" customWidth="1"/>
    <col min="9737" max="9737" width="0" hidden="1" customWidth="1"/>
    <col min="9985" max="9985" width="14.28515625" customWidth="1"/>
    <col min="9986" max="9986" width="52.7109375" customWidth="1"/>
    <col min="9987" max="9987" width="13.140625" customWidth="1"/>
    <col min="9988" max="9988" width="15.140625" customWidth="1"/>
    <col min="9989" max="9989" width="18.140625" customWidth="1"/>
    <col min="9990" max="9990" width="12.7109375" customWidth="1"/>
    <col min="9991" max="9991" width="14.85546875" customWidth="1"/>
    <col min="9992" max="9992" width="15.85546875" customWidth="1"/>
    <col min="9993" max="9993" width="0" hidden="1" customWidth="1"/>
    <col min="10241" max="10241" width="14.28515625" customWidth="1"/>
    <col min="10242" max="10242" width="52.7109375" customWidth="1"/>
    <col min="10243" max="10243" width="13.140625" customWidth="1"/>
    <col min="10244" max="10244" width="15.140625" customWidth="1"/>
    <col min="10245" max="10245" width="18.140625" customWidth="1"/>
    <col min="10246" max="10246" width="12.7109375" customWidth="1"/>
    <col min="10247" max="10247" width="14.85546875" customWidth="1"/>
    <col min="10248" max="10248" width="15.85546875" customWidth="1"/>
    <col min="10249" max="10249" width="0" hidden="1" customWidth="1"/>
    <col min="10497" max="10497" width="14.28515625" customWidth="1"/>
    <col min="10498" max="10498" width="52.7109375" customWidth="1"/>
    <col min="10499" max="10499" width="13.140625" customWidth="1"/>
    <col min="10500" max="10500" width="15.140625" customWidth="1"/>
    <col min="10501" max="10501" width="18.140625" customWidth="1"/>
    <col min="10502" max="10502" width="12.7109375" customWidth="1"/>
    <col min="10503" max="10503" width="14.85546875" customWidth="1"/>
    <col min="10504" max="10504" width="15.85546875" customWidth="1"/>
    <col min="10505" max="10505" width="0" hidden="1" customWidth="1"/>
    <col min="10753" max="10753" width="14.28515625" customWidth="1"/>
    <col min="10754" max="10754" width="52.7109375" customWidth="1"/>
    <col min="10755" max="10755" width="13.140625" customWidth="1"/>
    <col min="10756" max="10756" width="15.140625" customWidth="1"/>
    <col min="10757" max="10757" width="18.140625" customWidth="1"/>
    <col min="10758" max="10758" width="12.7109375" customWidth="1"/>
    <col min="10759" max="10759" width="14.85546875" customWidth="1"/>
    <col min="10760" max="10760" width="15.85546875" customWidth="1"/>
    <col min="10761" max="10761" width="0" hidden="1" customWidth="1"/>
    <col min="11009" max="11009" width="14.28515625" customWidth="1"/>
    <col min="11010" max="11010" width="52.7109375" customWidth="1"/>
    <col min="11011" max="11011" width="13.140625" customWidth="1"/>
    <col min="11012" max="11012" width="15.140625" customWidth="1"/>
    <col min="11013" max="11013" width="18.140625" customWidth="1"/>
    <col min="11014" max="11014" width="12.7109375" customWidth="1"/>
    <col min="11015" max="11015" width="14.85546875" customWidth="1"/>
    <col min="11016" max="11016" width="15.85546875" customWidth="1"/>
    <col min="11017" max="11017" width="0" hidden="1" customWidth="1"/>
    <col min="11265" max="11265" width="14.28515625" customWidth="1"/>
    <col min="11266" max="11266" width="52.7109375" customWidth="1"/>
    <col min="11267" max="11267" width="13.140625" customWidth="1"/>
    <col min="11268" max="11268" width="15.140625" customWidth="1"/>
    <col min="11269" max="11269" width="18.140625" customWidth="1"/>
    <col min="11270" max="11270" width="12.7109375" customWidth="1"/>
    <col min="11271" max="11271" width="14.85546875" customWidth="1"/>
    <col min="11272" max="11272" width="15.85546875" customWidth="1"/>
    <col min="11273" max="11273" width="0" hidden="1" customWidth="1"/>
    <col min="11521" max="11521" width="14.28515625" customWidth="1"/>
    <col min="11522" max="11522" width="52.7109375" customWidth="1"/>
    <col min="11523" max="11523" width="13.140625" customWidth="1"/>
    <col min="11524" max="11524" width="15.140625" customWidth="1"/>
    <col min="11525" max="11525" width="18.140625" customWidth="1"/>
    <col min="11526" max="11526" width="12.7109375" customWidth="1"/>
    <col min="11527" max="11527" width="14.85546875" customWidth="1"/>
    <col min="11528" max="11528" width="15.85546875" customWidth="1"/>
    <col min="11529" max="11529" width="0" hidden="1" customWidth="1"/>
    <col min="11777" max="11777" width="14.28515625" customWidth="1"/>
    <col min="11778" max="11778" width="52.7109375" customWidth="1"/>
    <col min="11779" max="11779" width="13.140625" customWidth="1"/>
    <col min="11780" max="11780" width="15.140625" customWidth="1"/>
    <col min="11781" max="11781" width="18.140625" customWidth="1"/>
    <col min="11782" max="11782" width="12.7109375" customWidth="1"/>
    <col min="11783" max="11783" width="14.85546875" customWidth="1"/>
    <col min="11784" max="11784" width="15.85546875" customWidth="1"/>
    <col min="11785" max="11785" width="0" hidden="1" customWidth="1"/>
    <col min="12033" max="12033" width="14.28515625" customWidth="1"/>
    <col min="12034" max="12034" width="52.7109375" customWidth="1"/>
    <col min="12035" max="12035" width="13.140625" customWidth="1"/>
    <col min="12036" max="12036" width="15.140625" customWidth="1"/>
    <col min="12037" max="12037" width="18.140625" customWidth="1"/>
    <col min="12038" max="12038" width="12.7109375" customWidth="1"/>
    <col min="12039" max="12039" width="14.85546875" customWidth="1"/>
    <col min="12040" max="12040" width="15.85546875" customWidth="1"/>
    <col min="12041" max="12041" width="0" hidden="1" customWidth="1"/>
    <col min="12289" max="12289" width="14.28515625" customWidth="1"/>
    <col min="12290" max="12290" width="52.7109375" customWidth="1"/>
    <col min="12291" max="12291" width="13.140625" customWidth="1"/>
    <col min="12292" max="12292" width="15.140625" customWidth="1"/>
    <col min="12293" max="12293" width="18.140625" customWidth="1"/>
    <col min="12294" max="12294" width="12.7109375" customWidth="1"/>
    <col min="12295" max="12295" width="14.85546875" customWidth="1"/>
    <col min="12296" max="12296" width="15.85546875" customWidth="1"/>
    <col min="12297" max="12297" width="0" hidden="1" customWidth="1"/>
    <col min="12545" max="12545" width="14.28515625" customWidth="1"/>
    <col min="12546" max="12546" width="52.7109375" customWidth="1"/>
    <col min="12547" max="12547" width="13.140625" customWidth="1"/>
    <col min="12548" max="12548" width="15.140625" customWidth="1"/>
    <col min="12549" max="12549" width="18.140625" customWidth="1"/>
    <col min="12550" max="12550" width="12.7109375" customWidth="1"/>
    <col min="12551" max="12551" width="14.85546875" customWidth="1"/>
    <col min="12552" max="12552" width="15.85546875" customWidth="1"/>
    <col min="12553" max="12553" width="0" hidden="1" customWidth="1"/>
    <col min="12801" max="12801" width="14.28515625" customWidth="1"/>
    <col min="12802" max="12802" width="52.7109375" customWidth="1"/>
    <col min="12803" max="12803" width="13.140625" customWidth="1"/>
    <col min="12804" max="12804" width="15.140625" customWidth="1"/>
    <col min="12805" max="12805" width="18.140625" customWidth="1"/>
    <col min="12806" max="12806" width="12.7109375" customWidth="1"/>
    <col min="12807" max="12807" width="14.85546875" customWidth="1"/>
    <col min="12808" max="12808" width="15.85546875" customWidth="1"/>
    <col min="12809" max="12809" width="0" hidden="1" customWidth="1"/>
    <col min="13057" max="13057" width="14.28515625" customWidth="1"/>
    <col min="13058" max="13058" width="52.7109375" customWidth="1"/>
    <col min="13059" max="13059" width="13.140625" customWidth="1"/>
    <col min="13060" max="13060" width="15.140625" customWidth="1"/>
    <col min="13061" max="13061" width="18.140625" customWidth="1"/>
    <col min="13062" max="13062" width="12.7109375" customWidth="1"/>
    <col min="13063" max="13063" width="14.85546875" customWidth="1"/>
    <col min="13064" max="13064" width="15.85546875" customWidth="1"/>
    <col min="13065" max="13065" width="0" hidden="1" customWidth="1"/>
    <col min="13313" max="13313" width="14.28515625" customWidth="1"/>
    <col min="13314" max="13314" width="52.7109375" customWidth="1"/>
    <col min="13315" max="13315" width="13.140625" customWidth="1"/>
    <col min="13316" max="13316" width="15.140625" customWidth="1"/>
    <col min="13317" max="13317" width="18.140625" customWidth="1"/>
    <col min="13318" max="13318" width="12.7109375" customWidth="1"/>
    <col min="13319" max="13319" width="14.85546875" customWidth="1"/>
    <col min="13320" max="13320" width="15.85546875" customWidth="1"/>
    <col min="13321" max="13321" width="0" hidden="1" customWidth="1"/>
    <col min="13569" max="13569" width="14.28515625" customWidth="1"/>
    <col min="13570" max="13570" width="52.7109375" customWidth="1"/>
    <col min="13571" max="13571" width="13.140625" customWidth="1"/>
    <col min="13572" max="13572" width="15.140625" customWidth="1"/>
    <col min="13573" max="13573" width="18.140625" customWidth="1"/>
    <col min="13574" max="13574" width="12.7109375" customWidth="1"/>
    <col min="13575" max="13575" width="14.85546875" customWidth="1"/>
    <col min="13576" max="13576" width="15.85546875" customWidth="1"/>
    <col min="13577" max="13577" width="0" hidden="1" customWidth="1"/>
    <col min="13825" max="13825" width="14.28515625" customWidth="1"/>
    <col min="13826" max="13826" width="52.7109375" customWidth="1"/>
    <col min="13827" max="13827" width="13.140625" customWidth="1"/>
    <col min="13828" max="13828" width="15.140625" customWidth="1"/>
    <col min="13829" max="13829" width="18.140625" customWidth="1"/>
    <col min="13830" max="13830" width="12.7109375" customWidth="1"/>
    <col min="13831" max="13831" width="14.85546875" customWidth="1"/>
    <col min="13832" max="13832" width="15.85546875" customWidth="1"/>
    <col min="13833" max="13833" width="0" hidden="1" customWidth="1"/>
    <col min="14081" max="14081" width="14.28515625" customWidth="1"/>
    <col min="14082" max="14082" width="52.7109375" customWidth="1"/>
    <col min="14083" max="14083" width="13.140625" customWidth="1"/>
    <col min="14084" max="14084" width="15.140625" customWidth="1"/>
    <col min="14085" max="14085" width="18.140625" customWidth="1"/>
    <col min="14086" max="14086" width="12.7109375" customWidth="1"/>
    <col min="14087" max="14087" width="14.85546875" customWidth="1"/>
    <col min="14088" max="14088" width="15.85546875" customWidth="1"/>
    <col min="14089" max="14089" width="0" hidden="1" customWidth="1"/>
    <col min="14337" max="14337" width="14.28515625" customWidth="1"/>
    <col min="14338" max="14338" width="52.7109375" customWidth="1"/>
    <col min="14339" max="14339" width="13.140625" customWidth="1"/>
    <col min="14340" max="14340" width="15.140625" customWidth="1"/>
    <col min="14341" max="14341" width="18.140625" customWidth="1"/>
    <col min="14342" max="14342" width="12.7109375" customWidth="1"/>
    <col min="14343" max="14343" width="14.85546875" customWidth="1"/>
    <col min="14344" max="14344" width="15.85546875" customWidth="1"/>
    <col min="14345" max="14345" width="0" hidden="1" customWidth="1"/>
    <col min="14593" max="14593" width="14.28515625" customWidth="1"/>
    <col min="14594" max="14594" width="52.7109375" customWidth="1"/>
    <col min="14595" max="14595" width="13.140625" customWidth="1"/>
    <col min="14596" max="14596" width="15.140625" customWidth="1"/>
    <col min="14597" max="14597" width="18.140625" customWidth="1"/>
    <col min="14598" max="14598" width="12.7109375" customWidth="1"/>
    <col min="14599" max="14599" width="14.85546875" customWidth="1"/>
    <col min="14600" max="14600" width="15.85546875" customWidth="1"/>
    <col min="14601" max="14601" width="0" hidden="1" customWidth="1"/>
    <col min="14849" max="14849" width="14.28515625" customWidth="1"/>
    <col min="14850" max="14850" width="52.7109375" customWidth="1"/>
    <col min="14851" max="14851" width="13.140625" customWidth="1"/>
    <col min="14852" max="14852" width="15.140625" customWidth="1"/>
    <col min="14853" max="14853" width="18.140625" customWidth="1"/>
    <col min="14854" max="14854" width="12.7109375" customWidth="1"/>
    <col min="14855" max="14855" width="14.85546875" customWidth="1"/>
    <col min="14856" max="14856" width="15.85546875" customWidth="1"/>
    <col min="14857" max="14857" width="0" hidden="1" customWidth="1"/>
    <col min="15105" max="15105" width="14.28515625" customWidth="1"/>
    <col min="15106" max="15106" width="52.7109375" customWidth="1"/>
    <col min="15107" max="15107" width="13.140625" customWidth="1"/>
    <col min="15108" max="15108" width="15.140625" customWidth="1"/>
    <col min="15109" max="15109" width="18.140625" customWidth="1"/>
    <col min="15110" max="15110" width="12.7109375" customWidth="1"/>
    <col min="15111" max="15111" width="14.85546875" customWidth="1"/>
    <col min="15112" max="15112" width="15.85546875" customWidth="1"/>
    <col min="15113" max="15113" width="0" hidden="1" customWidth="1"/>
    <col min="15361" max="15361" width="14.28515625" customWidth="1"/>
    <col min="15362" max="15362" width="52.7109375" customWidth="1"/>
    <col min="15363" max="15363" width="13.140625" customWidth="1"/>
    <col min="15364" max="15364" width="15.140625" customWidth="1"/>
    <col min="15365" max="15365" width="18.140625" customWidth="1"/>
    <col min="15366" max="15366" width="12.7109375" customWidth="1"/>
    <col min="15367" max="15367" width="14.85546875" customWidth="1"/>
    <col min="15368" max="15368" width="15.85546875" customWidth="1"/>
    <col min="15369" max="15369" width="0" hidden="1" customWidth="1"/>
    <col min="15617" max="15617" width="14.28515625" customWidth="1"/>
    <col min="15618" max="15618" width="52.7109375" customWidth="1"/>
    <col min="15619" max="15619" width="13.140625" customWidth="1"/>
    <col min="15620" max="15620" width="15.140625" customWidth="1"/>
    <col min="15621" max="15621" width="18.140625" customWidth="1"/>
    <col min="15622" max="15622" width="12.7109375" customWidth="1"/>
    <col min="15623" max="15623" width="14.85546875" customWidth="1"/>
    <col min="15624" max="15624" width="15.85546875" customWidth="1"/>
    <col min="15625" max="15625" width="0" hidden="1" customWidth="1"/>
    <col min="15873" max="15873" width="14.28515625" customWidth="1"/>
    <col min="15874" max="15874" width="52.7109375" customWidth="1"/>
    <col min="15875" max="15875" width="13.140625" customWidth="1"/>
    <col min="15876" max="15876" width="15.140625" customWidth="1"/>
    <col min="15877" max="15877" width="18.140625" customWidth="1"/>
    <col min="15878" max="15878" width="12.7109375" customWidth="1"/>
    <col min="15879" max="15879" width="14.85546875" customWidth="1"/>
    <col min="15880" max="15880" width="15.85546875" customWidth="1"/>
    <col min="15881" max="15881" width="0" hidden="1" customWidth="1"/>
    <col min="16129" max="16129" width="14.28515625" customWidth="1"/>
    <col min="16130" max="16130" width="52.7109375" customWidth="1"/>
    <col min="16131" max="16131" width="13.140625" customWidth="1"/>
    <col min="16132" max="16132" width="15.140625" customWidth="1"/>
    <col min="16133" max="16133" width="18.140625" customWidth="1"/>
    <col min="16134" max="16134" width="12.7109375" customWidth="1"/>
    <col min="16135" max="16135" width="14.85546875" customWidth="1"/>
    <col min="16136" max="16136" width="15.85546875" customWidth="1"/>
    <col min="16137" max="16137" width="0" hidden="1" customWidth="1"/>
  </cols>
  <sheetData>
    <row r="1" spans="1:9" ht="52.5" customHeight="1" x14ac:dyDescent="0.25">
      <c r="A1" s="70">
        <v>1354500000</v>
      </c>
      <c r="G1" s="151" t="s">
        <v>396</v>
      </c>
      <c r="H1" s="155"/>
      <c r="I1" s="155"/>
    </row>
    <row r="2" spans="1:9" x14ac:dyDescent="0.2">
      <c r="A2" s="37" t="s">
        <v>397</v>
      </c>
    </row>
    <row r="3" spans="1:9" ht="18.75" x14ac:dyDescent="0.3">
      <c r="A3" s="152" t="s">
        <v>398</v>
      </c>
      <c r="B3" s="153"/>
      <c r="C3" s="153"/>
      <c r="D3" s="153"/>
      <c r="E3" s="153"/>
      <c r="F3" s="153"/>
      <c r="G3" s="153"/>
      <c r="H3" s="153"/>
    </row>
    <row r="5" spans="1:9" ht="119.25" customHeight="1" x14ac:dyDescent="0.2">
      <c r="A5" s="71"/>
      <c r="B5" s="71" t="s">
        <v>399</v>
      </c>
      <c r="C5" s="71" t="s">
        <v>400</v>
      </c>
      <c r="D5" s="71" t="s">
        <v>401</v>
      </c>
      <c r="E5" s="72" t="s">
        <v>402</v>
      </c>
      <c r="F5" s="72" t="s">
        <v>403</v>
      </c>
      <c r="G5" s="72" t="s">
        <v>404</v>
      </c>
      <c r="H5" s="72" t="s">
        <v>405</v>
      </c>
    </row>
    <row r="6" spans="1:9" ht="37.5" x14ac:dyDescent="0.2">
      <c r="A6" s="89" t="s">
        <v>123</v>
      </c>
      <c r="B6" s="121" t="s">
        <v>406</v>
      </c>
      <c r="C6" s="122">
        <f t="shared" ref="C6:H6" si="0">SUM(C7:C17)</f>
        <v>1388</v>
      </c>
      <c r="D6" s="122">
        <f t="shared" si="0"/>
        <v>16959.2</v>
      </c>
      <c r="E6" s="122">
        <f t="shared" si="0"/>
        <v>650084.30000000005</v>
      </c>
      <c r="F6" s="122">
        <f t="shared" si="0"/>
        <v>29790</v>
      </c>
      <c r="G6" s="122">
        <f t="shared" si="0"/>
        <v>16</v>
      </c>
      <c r="H6" s="122">
        <f t="shared" si="0"/>
        <v>100</v>
      </c>
    </row>
    <row r="7" spans="1:9" ht="18.75" x14ac:dyDescent="0.2">
      <c r="A7" s="89" t="s">
        <v>127</v>
      </c>
      <c r="B7" s="73" t="s">
        <v>407</v>
      </c>
      <c r="C7" s="74">
        <v>224.4</v>
      </c>
      <c r="D7" s="75">
        <v>457.3</v>
      </c>
      <c r="E7" s="76">
        <v>59213.3</v>
      </c>
      <c r="F7" s="76">
        <v>10000</v>
      </c>
      <c r="G7" s="77"/>
      <c r="H7" s="78"/>
    </row>
    <row r="8" spans="1:9" ht="18.75" x14ac:dyDescent="0.2">
      <c r="A8" s="89" t="s">
        <v>131</v>
      </c>
      <c r="B8" s="73" t="s">
        <v>408</v>
      </c>
      <c r="C8" s="74"/>
      <c r="D8" s="79">
        <v>182.9</v>
      </c>
      <c r="E8" s="79">
        <v>16448</v>
      </c>
      <c r="F8" s="79">
        <v>12000</v>
      </c>
      <c r="G8" s="77"/>
      <c r="H8" s="77"/>
    </row>
    <row r="9" spans="1:9" ht="18.75" x14ac:dyDescent="0.2">
      <c r="A9" s="89" t="s">
        <v>138</v>
      </c>
      <c r="B9" s="73" t="s">
        <v>409</v>
      </c>
      <c r="C9" s="74">
        <v>882</v>
      </c>
      <c r="D9" s="79">
        <v>14695</v>
      </c>
      <c r="E9" s="79">
        <v>427650</v>
      </c>
      <c r="F9" s="79"/>
      <c r="G9" s="77"/>
      <c r="H9" s="77"/>
    </row>
    <row r="10" spans="1:9" ht="18.75" x14ac:dyDescent="0.2">
      <c r="A10" s="89" t="s">
        <v>142</v>
      </c>
      <c r="B10" s="73" t="s">
        <v>410</v>
      </c>
      <c r="C10" s="74">
        <v>80</v>
      </c>
      <c r="D10" s="79">
        <v>457</v>
      </c>
      <c r="E10" s="79">
        <v>13158</v>
      </c>
      <c r="F10" s="79"/>
      <c r="G10" s="77"/>
      <c r="H10" s="77"/>
    </row>
    <row r="11" spans="1:9" ht="18.75" x14ac:dyDescent="0.2">
      <c r="A11" s="89" t="s">
        <v>150</v>
      </c>
      <c r="B11" s="73" t="s">
        <v>411</v>
      </c>
      <c r="C11" s="74"/>
      <c r="D11" s="79"/>
      <c r="E11" s="79">
        <v>9570</v>
      </c>
      <c r="F11" s="79">
        <v>7790</v>
      </c>
      <c r="G11" s="77"/>
      <c r="H11" s="77"/>
    </row>
    <row r="12" spans="1:9" ht="18.75" x14ac:dyDescent="0.2">
      <c r="A12" s="89" t="s">
        <v>154</v>
      </c>
      <c r="B12" s="73" t="s">
        <v>412</v>
      </c>
      <c r="C12" s="74">
        <v>80</v>
      </c>
      <c r="D12" s="79">
        <v>457</v>
      </c>
      <c r="E12" s="79">
        <v>64805</v>
      </c>
      <c r="F12" s="79"/>
      <c r="G12" s="77">
        <v>16</v>
      </c>
      <c r="H12" s="77"/>
    </row>
    <row r="13" spans="1:9" ht="18.75" x14ac:dyDescent="0.2">
      <c r="A13" s="89" t="s">
        <v>161</v>
      </c>
      <c r="B13" s="73" t="s">
        <v>413</v>
      </c>
      <c r="C13" s="74">
        <v>20</v>
      </c>
      <c r="D13" s="79">
        <v>457</v>
      </c>
      <c r="E13" s="79">
        <v>5920</v>
      </c>
      <c r="F13" s="79"/>
      <c r="G13" s="77"/>
      <c r="H13" s="77"/>
    </row>
    <row r="14" spans="1:9" ht="56.25" x14ac:dyDescent="0.2">
      <c r="A14" s="89" t="s">
        <v>181</v>
      </c>
      <c r="B14" s="73" t="s">
        <v>414</v>
      </c>
      <c r="C14" s="74">
        <v>56</v>
      </c>
      <c r="D14" s="79">
        <v>183</v>
      </c>
      <c r="E14" s="79">
        <v>40590</v>
      </c>
      <c r="F14" s="79"/>
      <c r="G14" s="77"/>
      <c r="H14" s="77">
        <v>100</v>
      </c>
    </row>
    <row r="15" spans="1:9" ht="37.5" x14ac:dyDescent="0.2">
      <c r="A15" s="89" t="s">
        <v>185</v>
      </c>
      <c r="B15" s="73" t="s">
        <v>415</v>
      </c>
      <c r="C15" s="74">
        <v>25.1</v>
      </c>
      <c r="D15" s="79">
        <v>33.5</v>
      </c>
      <c r="E15" s="79">
        <v>3980</v>
      </c>
      <c r="F15" s="79"/>
      <c r="G15" s="77"/>
      <c r="H15" s="77"/>
    </row>
    <row r="16" spans="1:9" ht="18.75" x14ac:dyDescent="0.2">
      <c r="A16" s="89" t="s">
        <v>189</v>
      </c>
      <c r="B16" s="73" t="s">
        <v>416</v>
      </c>
      <c r="C16" s="74">
        <v>20.5</v>
      </c>
      <c r="D16" s="79">
        <v>36.5</v>
      </c>
      <c r="E16" s="79">
        <v>2171</v>
      </c>
      <c r="F16" s="79"/>
      <c r="G16" s="77"/>
      <c r="H16" s="77"/>
    </row>
    <row r="17" spans="1:8" ht="18.75" x14ac:dyDescent="0.2">
      <c r="A17" s="123">
        <v>8130</v>
      </c>
      <c r="B17" s="123" t="s">
        <v>417</v>
      </c>
      <c r="C17" s="74"/>
      <c r="D17" s="124"/>
      <c r="E17" s="78">
        <v>6579</v>
      </c>
      <c r="F17" s="78"/>
      <c r="G17" s="78"/>
      <c r="H17" s="78"/>
    </row>
    <row r="18" spans="1:8" ht="37.5" x14ac:dyDescent="0.2">
      <c r="A18" s="125" t="s">
        <v>258</v>
      </c>
      <c r="B18" s="71" t="s">
        <v>418</v>
      </c>
      <c r="C18" s="80">
        <f t="shared" ref="C18:H18" si="1">SUM(C19:C24)</f>
        <v>2969.7</v>
      </c>
      <c r="D18" s="80">
        <f t="shared" si="1"/>
        <v>8627.5</v>
      </c>
      <c r="E18" s="80">
        <f t="shared" si="1"/>
        <v>763829</v>
      </c>
      <c r="F18" s="80">
        <f t="shared" si="1"/>
        <v>228008</v>
      </c>
      <c r="G18" s="80">
        <f t="shared" si="1"/>
        <v>771</v>
      </c>
      <c r="H18" s="80">
        <f t="shared" si="1"/>
        <v>125</v>
      </c>
    </row>
    <row r="19" spans="1:8" ht="18.75" x14ac:dyDescent="0.2">
      <c r="A19" s="123">
        <v>1010</v>
      </c>
      <c r="B19" s="123" t="s">
        <v>419</v>
      </c>
      <c r="C19" s="74">
        <v>852.7</v>
      </c>
      <c r="D19" s="124">
        <v>5591</v>
      </c>
      <c r="E19" s="78">
        <v>369410</v>
      </c>
      <c r="F19" s="78">
        <v>49470</v>
      </c>
      <c r="G19" s="78">
        <v>26</v>
      </c>
      <c r="H19" s="78">
        <v>42</v>
      </c>
    </row>
    <row r="20" spans="1:8" ht="18.75" x14ac:dyDescent="0.2">
      <c r="A20" s="123">
        <v>1021</v>
      </c>
      <c r="B20" s="123" t="s">
        <v>420</v>
      </c>
      <c r="C20" s="74">
        <v>2000</v>
      </c>
      <c r="D20" s="124">
        <v>2768</v>
      </c>
      <c r="E20" s="78">
        <v>322070</v>
      </c>
      <c r="F20" s="78">
        <v>157458</v>
      </c>
      <c r="G20" s="78">
        <f>545+200</f>
        <v>745</v>
      </c>
      <c r="H20" s="78">
        <v>83</v>
      </c>
    </row>
    <row r="21" spans="1:8" ht="18.75" x14ac:dyDescent="0.2">
      <c r="A21" s="123">
        <v>1070</v>
      </c>
      <c r="B21" s="123" t="s">
        <v>421</v>
      </c>
      <c r="C21" s="74"/>
      <c r="D21" s="124">
        <v>13</v>
      </c>
      <c r="E21" s="78">
        <v>10691</v>
      </c>
      <c r="F21" s="78">
        <v>21080</v>
      </c>
      <c r="G21" s="78"/>
      <c r="H21" s="78"/>
    </row>
    <row r="22" spans="1:8" ht="37.5" x14ac:dyDescent="0.2">
      <c r="A22" s="123">
        <v>1141</v>
      </c>
      <c r="B22" s="123" t="s">
        <v>422</v>
      </c>
      <c r="C22" s="74">
        <v>117</v>
      </c>
      <c r="D22" s="124">
        <v>206</v>
      </c>
      <c r="E22" s="78">
        <v>13994</v>
      </c>
      <c r="F22" s="78"/>
      <c r="G22" s="78"/>
      <c r="H22" s="78"/>
    </row>
    <row r="23" spans="1:8" ht="18.75" x14ac:dyDescent="0.2">
      <c r="A23" s="123">
        <v>1151</v>
      </c>
      <c r="B23" s="123" t="s">
        <v>423</v>
      </c>
      <c r="C23" s="74"/>
      <c r="D23" s="124">
        <v>49.5</v>
      </c>
      <c r="E23" s="78">
        <v>46940</v>
      </c>
      <c r="F23" s="78"/>
      <c r="G23" s="78"/>
      <c r="H23" s="78"/>
    </row>
    <row r="24" spans="1:8" ht="18.75" x14ac:dyDescent="0.2">
      <c r="A24" s="123">
        <v>5031</v>
      </c>
      <c r="B24" s="123" t="s">
        <v>424</v>
      </c>
      <c r="C24" s="74"/>
      <c r="D24" s="124"/>
      <c r="E24" s="78">
        <v>724</v>
      </c>
      <c r="F24" s="78"/>
      <c r="G24" s="78"/>
      <c r="H24" s="78"/>
    </row>
    <row r="25" spans="1:8" ht="56.25" x14ac:dyDescent="0.2">
      <c r="A25" s="125" t="s">
        <v>291</v>
      </c>
      <c r="B25" s="71" t="s">
        <v>425</v>
      </c>
      <c r="C25" s="80">
        <f>SUM(C26:C30)</f>
        <v>352.5</v>
      </c>
      <c r="D25" s="80">
        <f>SUM(D26:D30)</f>
        <v>301.7</v>
      </c>
      <c r="E25" s="80">
        <f>SUM(E26:E30)</f>
        <v>70095</v>
      </c>
      <c r="F25" s="80">
        <f>SUM(F26:F30)</f>
        <v>23380</v>
      </c>
      <c r="G25" s="80"/>
      <c r="H25" s="80"/>
    </row>
    <row r="26" spans="1:8" ht="18.75" x14ac:dyDescent="0.2">
      <c r="A26" s="89" t="s">
        <v>300</v>
      </c>
      <c r="B26" s="123" t="s">
        <v>426</v>
      </c>
      <c r="C26" s="74">
        <v>124.5</v>
      </c>
      <c r="D26" s="124">
        <v>76.2</v>
      </c>
      <c r="E26" s="78">
        <v>7138</v>
      </c>
      <c r="F26" s="78">
        <v>380</v>
      </c>
      <c r="G26" s="78"/>
      <c r="H26" s="78"/>
    </row>
    <row r="27" spans="1:8" ht="18.75" x14ac:dyDescent="0.2">
      <c r="A27" s="89" t="s">
        <v>304</v>
      </c>
      <c r="B27" s="123" t="s">
        <v>427</v>
      </c>
      <c r="C27" s="74">
        <v>38.700000000000003</v>
      </c>
      <c r="D27" s="124">
        <v>30.5</v>
      </c>
      <c r="E27" s="78">
        <v>1580</v>
      </c>
      <c r="F27" s="78"/>
      <c r="G27" s="78"/>
      <c r="H27" s="78"/>
    </row>
    <row r="28" spans="1:8" ht="18.75" x14ac:dyDescent="0.2">
      <c r="A28" s="89" t="s">
        <v>307</v>
      </c>
      <c r="B28" s="123" t="s">
        <v>428</v>
      </c>
      <c r="C28" s="74">
        <v>180</v>
      </c>
      <c r="D28" s="124">
        <v>134</v>
      </c>
      <c r="E28" s="78">
        <v>52660</v>
      </c>
      <c r="F28" s="78"/>
      <c r="G28" s="78"/>
      <c r="H28" s="78"/>
    </row>
    <row r="29" spans="1:8" ht="18.75" x14ac:dyDescent="0.2">
      <c r="A29" s="89" t="s">
        <v>311</v>
      </c>
      <c r="B29" s="123" t="s">
        <v>429</v>
      </c>
      <c r="C29" s="74">
        <v>9.3000000000000007</v>
      </c>
      <c r="D29" s="124"/>
      <c r="E29" s="78">
        <v>1480</v>
      </c>
      <c r="F29" s="78"/>
      <c r="G29" s="78"/>
      <c r="H29" s="78"/>
    </row>
    <row r="30" spans="1:8" ht="18.75" x14ac:dyDescent="0.2">
      <c r="A30" s="81">
        <v>1080</v>
      </c>
      <c r="B30" s="81" t="s">
        <v>430</v>
      </c>
      <c r="C30" s="82"/>
      <c r="D30" s="79">
        <v>61</v>
      </c>
      <c r="E30" s="83">
        <v>7237</v>
      </c>
      <c r="F30" s="83">
        <v>23000</v>
      </c>
      <c r="G30" s="84"/>
      <c r="H30" s="83"/>
    </row>
    <row r="31" spans="1:8" ht="18.75" hidden="1" x14ac:dyDescent="0.2">
      <c r="A31" s="81"/>
      <c r="B31" s="81"/>
      <c r="C31" s="82"/>
      <c r="D31" s="79"/>
      <c r="E31" s="83"/>
      <c r="F31" s="83"/>
      <c r="G31" s="84"/>
      <c r="H31" s="83"/>
    </row>
    <row r="32" spans="1:8" ht="37.5" x14ac:dyDescent="0.2">
      <c r="A32" s="125" t="s">
        <v>331</v>
      </c>
      <c r="B32" s="71" t="s">
        <v>431</v>
      </c>
      <c r="C32" s="85" t="s">
        <v>432</v>
      </c>
      <c r="D32" s="86">
        <v>61</v>
      </c>
      <c r="E32" s="87">
        <v>4605</v>
      </c>
      <c r="F32" s="87"/>
      <c r="G32" s="88"/>
      <c r="H32" s="87"/>
    </row>
    <row r="33" spans="1:8" ht="18.75" x14ac:dyDescent="0.2">
      <c r="A33" s="89" t="s">
        <v>131</v>
      </c>
      <c r="B33" s="81" t="s">
        <v>433</v>
      </c>
      <c r="C33" s="82" t="s">
        <v>432</v>
      </c>
      <c r="D33" s="79">
        <v>61</v>
      </c>
      <c r="E33" s="83">
        <v>4605</v>
      </c>
      <c r="F33" s="83"/>
      <c r="G33" s="84"/>
      <c r="H33" s="83"/>
    </row>
    <row r="34" spans="1:8" ht="18.75" x14ac:dyDescent="0.3">
      <c r="A34" s="90"/>
      <c r="B34" s="90"/>
      <c r="C34" s="91">
        <f t="shared" ref="C34:H34" si="2">C6+C18+C25+C32</f>
        <v>4729.3999999999996</v>
      </c>
      <c r="D34" s="91">
        <f t="shared" si="2"/>
        <v>25949.4</v>
      </c>
      <c r="E34" s="91">
        <f t="shared" si="2"/>
        <v>1488613.3</v>
      </c>
      <c r="F34" s="91">
        <f t="shared" si="2"/>
        <v>281178</v>
      </c>
      <c r="G34" s="91">
        <f t="shared" si="2"/>
        <v>787</v>
      </c>
      <c r="H34" s="91">
        <f t="shared" si="2"/>
        <v>225</v>
      </c>
    </row>
    <row r="35" spans="1:8" ht="18.75" x14ac:dyDescent="0.3">
      <c r="A35" s="92"/>
    </row>
    <row r="37" spans="1:8" ht="18.75" x14ac:dyDescent="0.3">
      <c r="B37" s="92" t="s">
        <v>92</v>
      </c>
      <c r="C37" s="93"/>
      <c r="D37" s="93"/>
      <c r="E37" s="92"/>
      <c r="F37" s="92"/>
      <c r="G37" s="93" t="s">
        <v>93</v>
      </c>
    </row>
  </sheetData>
  <mergeCells count="2">
    <mergeCell ref="G1:I1"/>
    <mergeCell ref="A3:H3"/>
  </mergeCells>
  <pageMargins left="0.70866141732283472" right="0.70866141732283472" top="0.74803149606299213" bottom="0.74803149606299213" header="0.31496062992125984" footer="0.31496062992125984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Додаток 1</vt:lpstr>
      <vt:lpstr>Додаток 2</vt:lpstr>
      <vt:lpstr>Додаток 3</vt:lpstr>
      <vt:lpstr>Додаток 4</vt:lpstr>
      <vt:lpstr>Додаток 5</vt:lpstr>
      <vt:lpstr>Додаток 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2021-01-21T15:24:47Z</cp:lastPrinted>
  <dcterms:created xsi:type="dcterms:W3CDTF">2020-12-20T12:13:52Z</dcterms:created>
  <dcterms:modified xsi:type="dcterms:W3CDTF">2021-01-21T15:25:05Z</dcterms:modified>
</cp:coreProperties>
</file>