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17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G35" i="1" l="1"/>
  <c r="G14" i="1"/>
  <c r="H30" i="1" l="1"/>
  <c r="G30" i="1" s="1"/>
  <c r="H43" i="1"/>
  <c r="H51" i="1"/>
  <c r="H44" i="1" s="1"/>
  <c r="H26" i="1"/>
  <c r="H25" i="1"/>
  <c r="H24" i="1"/>
  <c r="G32" i="1"/>
  <c r="I16" i="1"/>
  <c r="G47" i="1"/>
  <c r="J27" i="1"/>
  <c r="I27" i="1"/>
  <c r="I14" i="1" s="1"/>
  <c r="I52" i="1" s="1"/>
  <c r="H35" i="1"/>
  <c r="I35" i="1"/>
  <c r="G31" i="1"/>
  <c r="J35" i="1"/>
  <c r="G46" i="1"/>
  <c r="G15" i="1"/>
  <c r="H14" i="1"/>
  <c r="G51" i="1"/>
  <c r="G50" i="1"/>
  <c r="G44" i="1" s="1"/>
  <c r="G52" i="1" s="1"/>
  <c r="G49" i="1"/>
  <c r="G48" i="1"/>
  <c r="G45" i="1"/>
  <c r="J44" i="1"/>
  <c r="I44" i="1"/>
  <c r="G43" i="1"/>
  <c r="G42" i="1"/>
  <c r="G41" i="1"/>
  <c r="G40" i="1"/>
  <c r="G39" i="1"/>
  <c r="G38" i="1"/>
  <c r="G37" i="1"/>
  <c r="G36" i="1"/>
  <c r="G34" i="1"/>
  <c r="G33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J14" i="1"/>
  <c r="J52" i="1"/>
  <c r="H52" i="1" l="1"/>
</calcChain>
</file>

<file path=xl/sharedStrings.xml><?xml version="1.0" encoding="utf-8"?>
<sst xmlns="http://schemas.openxmlformats.org/spreadsheetml/2006/main" count="211" uniqueCount="189">
  <si>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</si>
  <si>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</si>
  <si>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</si>
  <si>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</si>
  <si>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</si>
  <si>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</si>
  <si>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</si>
  <si>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</si>
  <si>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</si>
  <si>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</si>
  <si>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</si>
  <si>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</si>
  <si>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</si>
  <si>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</si>
  <si>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</si>
  <si>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</si>
  <si>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</si>
  <si>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</si>
  <si>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</si>
  <si>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</si>
  <si>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</si>
  <si>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</si>
  <si>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</si>
  <si>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</si>
  <si>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</si>
  <si>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</si>
  <si>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</si>
  <si>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</si>
  <si>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</si>
  <si>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</si>
  <si>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</si>
  <si>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</si>
  <si>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</si>
  <si>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</si>
  <si>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</si>
  <si>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</si>
  <si>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</si>
  <si>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</si>
  <si>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</si>
  <si>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</si>
  <si>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</si>
  <si>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</si>
  <si>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</si>
  <si>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</si>
  <si>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</si>
  <si>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</si>
  <si>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</si>
  <si>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</si>
  <si>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</si>
  <si>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</si>
  <si>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</si>
  <si>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</si>
  <si>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</si>
  <si>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</si>
  <si>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</si>
  <si>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</si>
  <si>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</si>
  <si>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</si>
  <si>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</si>
  <si>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</si>
  <si>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</si>
  <si>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</si>
  <si>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</si>
  <si>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</si>
  <si>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</si>
  <si>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</si>
  <si>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0217130</t>
  </si>
  <si>
    <t>7130</t>
  </si>
  <si>
    <t>0421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</si>
  <si>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</si>
  <si>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</si>
  <si>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</si>
  <si>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</si>
  <si>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</si>
  <si>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</si>
  <si>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</si>
  <si>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</si>
  <si>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</si>
  <si>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</si>
  <si>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</si>
  <si>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</si>
  <si>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</si>
  <si>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</si>
  <si>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</si>
  <si>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</si>
  <si>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</si>
  <si>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</si>
  <si>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</si>
  <si>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</si>
  <si>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</si>
  <si>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</si>
  <si>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</si>
  <si>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</si>
  <si>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</si>
  <si>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</si>
  <si>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</si>
  <si>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</si>
  <si>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</si>
  <si>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</si>
  <si>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</si>
  <si>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</si>
  <si>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</si>
  <si>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</si>
  <si>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</si>
  <si>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</si>
  <si>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</si>
  <si>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</si>
  <si>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</si>
  <si>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</si>
  <si>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</si>
  <si>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</si>
  <si>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</si>
  <si>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</si>
  <si>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</si>
  <si>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</si>
  <si>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</si>
  <si>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</si>
  <si>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</si>
  <si>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</si>
  <si>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</si>
  <si>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</si>
  <si>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</si>
  <si>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</si>
  <si>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</si>
  <si>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</si>
  <si>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</si>
  <si>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</si>
  <si>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</si>
  <si>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</si>
  <si>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</si>
  <si>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</si>
  <si>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</si>
  <si>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</si>
  <si>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</si>
  <si>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</si>
  <si>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</si>
  <si>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</si>
  <si>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</si>
  <si>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</si>
  <si>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</si>
  <si>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</si>
  <si>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</si>
  <si>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</si>
  <si>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</si>
  <si>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</si>
  <si>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</si>
  <si>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</si>
  <si>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</si>
  <si>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</si>
  <si>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</si>
  <si>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</si>
  <si>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</si>
  <si>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</si>
  <si>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</si>
  <si>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</si>
  <si>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</si>
  <si>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</si>
  <si>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Комплексна програма компенсації пільгового проїзду окремих категорій громадян Бродівської міської ради на 2021-2023 роки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</si>
  <si>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</si>
  <si>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Додаток 5</t>
  </si>
  <si>
    <t>від   12.2022 р.№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</si>
  <si>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2023 році                                       
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</si>
  <si>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2023 рік"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</si>
  <si>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2023 рік</t>
  </si>
  <si>
    <t>Програма підтримки розвитку місцевого самоврядування  у Бродівській міській територіальній громаді  на 2022-2024 роки</t>
  </si>
  <si>
    <t>'Програма розвитку земельних відносин та охорони земель на території Бродівської міської ради на 2022-2025 роки</t>
  </si>
  <si>
    <t xml:space="preserve">від 14.12. 2022 р. №381/02-02      </t>
  </si>
  <si>
    <t xml:space="preserve">Секретар виконавчого комітету </t>
  </si>
  <si>
    <t>Марія СТЕПАНКІВ</t>
  </si>
  <si>
    <t>від 14.12.2022 р.№362/02-02</t>
  </si>
  <si>
    <t>від   14.12.2022 р.№363/02-02</t>
  </si>
  <si>
    <t>до рішення виконавчого комітету міської ради</t>
  </si>
  <si>
    <t>від  14.12.2022 р.№364/02-02</t>
  </si>
  <si>
    <t>від  14.12.2022 р.№363/02-02</t>
  </si>
  <si>
    <t>від 14.12.2022 р.№364/02-02</t>
  </si>
  <si>
    <t>від 14.12.2022 р.№368/02-02</t>
  </si>
  <si>
    <t>від  14.12.2022 р.№374/02-02</t>
  </si>
  <si>
    <t>від 14.12.2022 р.№377/02-02</t>
  </si>
  <si>
    <t>від  14.12.2022 р.№376/02-02</t>
  </si>
  <si>
    <t>від  14.12.2022 р.№370/02-02</t>
  </si>
  <si>
    <t>від  14.12.2022 р.№369/02-02</t>
  </si>
  <si>
    <t>від  14.12.2022 р.№375/02-02</t>
  </si>
  <si>
    <t>від  14.12.2022 р.№371/02-02</t>
  </si>
  <si>
    <t>від 14.12.2022 р.№372/02-02</t>
  </si>
  <si>
    <t>від 14.12.2022 р.№378/02-02</t>
  </si>
  <si>
    <t>від  14.12.2022 р.№366/02-02</t>
  </si>
  <si>
    <t>від 14.12.2022 р.№360/02-02</t>
  </si>
  <si>
    <t>від 14.12.2022 р.№361/02-02</t>
  </si>
  <si>
    <t>від 14.12.2022 р.№367/02-02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</si>
</sst>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6" x14ac:knownFonts="1">
    <font>
      <sz val="10"/>
      <color theme="1"/>
      <name val="Arial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Arial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0" fillId="0" borderId="0"/>
  </cellStyleXfs>
  <cellXfs count="61">
    <xf numFmtId="0" fontId="0" fillId="0" borderId="0" xfId="0" applyFont="1" applyAlignment="1"/>
    <xf numFmtId="0" fontId="1" fillId="2" borderId="0" xfId="0" applyFont="1" applyFill="1" applyBorder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1" fillId="2" borderId="2" xfId="0" quotePrefix="1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wrapText="1"/>
    </xf>
    <xf numFmtId="3" fontId="5" fillId="0" borderId="0" xfId="0" applyNumberFormat="1" applyFont="1"/>
    <xf numFmtId="0" fontId="6" fillId="0" borderId="0" xfId="0" applyFont="1"/>
    <xf numFmtId="3" fontId="0" fillId="0" borderId="0" xfId="0" applyNumberFormat="1" applyFont="1" applyAlignment="1"/>
    <xf numFmtId="0" fontId="8" fillId="2" borderId="2" xfId="0" quotePrefix="1" applyFont="1" applyFill="1" applyBorder="1" applyAlignment="1">
      <alignment horizontal="center" vertical="center" wrapText="1"/>
    </xf>
    <xf numFmtId="0" fontId="9" fillId="0" borderId="0" xfId="0" applyFont="1" applyAlignment="1"/>
    <xf numFmtId="3" fontId="1" fillId="2" borderId="0" xfId="0" applyNumberFormat="1" applyFont="1" applyFill="1" applyBorder="1"/>
    <xf numFmtId="3" fontId="11" fillId="2" borderId="2" xfId="0" applyNumberFormat="1" applyFont="1" applyFill="1" applyBorder="1" applyAlignment="1">
      <alignment vertical="center" wrapText="1"/>
    </xf>
    <xf numFmtId="3" fontId="6" fillId="2" borderId="2" xfId="0" applyNumberFormat="1" applyFont="1" applyFill="1" applyBorder="1" applyAlignment="1">
      <alignment vertical="center" wrapText="1"/>
    </xf>
    <xf numFmtId="3" fontId="12" fillId="2" borderId="2" xfId="0" applyNumberFormat="1" applyFont="1" applyFill="1" applyBorder="1" applyAlignment="1">
      <alignment vertical="center" wrapText="1"/>
    </xf>
    <xf numFmtId="0" fontId="6" fillId="0" borderId="3" xfId="0" applyFont="1" applyBorder="1"/>
    <xf numFmtId="0" fontId="6" fillId="0" borderId="2" xfId="0" applyFont="1" applyBorder="1"/>
    <xf numFmtId="164" fontId="13" fillId="0" borderId="4" xfId="1" applyNumberFormat="1" applyFont="1" applyBorder="1" applyAlignment="1">
      <alignment vertical="center"/>
    </xf>
    <xf numFmtId="3" fontId="13" fillId="0" borderId="4" xfId="1" applyNumberFormat="1" applyFont="1" applyBorder="1" applyAlignment="1">
      <alignment vertical="center"/>
    </xf>
    <xf numFmtId="4" fontId="8" fillId="2" borderId="2" xfId="0" quotePrefix="1" applyNumberFormat="1" applyFont="1" applyFill="1" applyBorder="1" applyAlignment="1">
      <alignment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3" fillId="0" borderId="0" xfId="0" applyFont="1" applyBorder="1"/>
    <xf numFmtId="0" fontId="4" fillId="2" borderId="5" xfId="0" applyFont="1" applyFill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3" fillId="0" borderId="10" xfId="0" applyFont="1" applyBorder="1"/>
    <xf numFmtId="0" fontId="4" fillId="2" borderId="3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1" fillId="2" borderId="5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5" fillId="2" borderId="5" xfId="0" applyFont="1" applyFill="1" applyBorder="1" applyAlignment="1">
      <alignment horizontal="left" vertical="center" wrapText="1"/>
    </xf>
    <xf numFmtId="0" fontId="15" fillId="2" borderId="7" xfId="0" applyFont="1" applyFill="1" applyBorder="1" applyAlignment="1">
      <alignment horizontal="left" vertical="center" wrapText="1"/>
    </xf>
    <xf numFmtId="49" fontId="1" fillId="0" borderId="5" xfId="0" applyNumberFormat="1" applyFont="1" applyBorder="1" applyAlignment="1">
      <alignment wrapText="1"/>
    </xf>
    <xf numFmtId="49" fontId="1" fillId="0" borderId="7" xfId="0" applyNumberFormat="1" applyFont="1" applyBorder="1" applyAlignment="1">
      <alignment wrapText="1"/>
    </xf>
    <xf numFmtId="49" fontId="1" fillId="0" borderId="5" xfId="0" applyNumberFormat="1" applyFont="1" applyBorder="1" applyAlignment="1">
      <alignment horizontal="left" wrapText="1"/>
    </xf>
    <xf numFmtId="49" fontId="1" fillId="0" borderId="6" xfId="0" applyNumberFormat="1" applyFont="1" applyBorder="1" applyAlignment="1">
      <alignment horizontal="left" wrapText="1"/>
    </xf>
    <xf numFmtId="49" fontId="1" fillId="0" borderId="7" xfId="0" applyNumberFormat="1" applyFont="1" applyBorder="1" applyAlignment="1">
      <alignment horizontal="left" wrapText="1"/>
    </xf>
    <xf numFmtId="0" fontId="15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wrapText="1"/>
    </xf>
    <xf numFmtId="4" fontId="1" fillId="2" borderId="5" xfId="0" quotePrefix="1" applyNumberFormat="1" applyFont="1" applyFill="1" applyBorder="1" applyAlignment="1">
      <alignment horizontal="center" vertical="center" wrapText="1"/>
    </xf>
    <xf numFmtId="4" fontId="1" fillId="2" borderId="6" xfId="0" quotePrefix="1" applyNumberFormat="1" applyFont="1" applyFill="1" applyBorder="1" applyAlignment="1">
      <alignment horizontal="center" vertical="center" wrapText="1"/>
    </xf>
    <xf numFmtId="4" fontId="1" fillId="2" borderId="7" xfId="0" quotePrefix="1" applyNumberFormat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10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80"/>
  <sheetViews>
    <sheetView tabSelected="1" topLeftCell="A43" workbookViewId="0">
      <selection activeCell="H51" sqref="H51"/>
    </sheetView>
  </sheetViews>
  <sheetFormatPr defaultColWidth="14.42578125" defaultRowHeight="15" customHeight="1" x14ac:dyDescent="0.2"/>
  <cols>
    <col min="1" max="3" width="12" customWidth="1"/>
    <col min="4" max="4" width="62.7109375" customWidth="1"/>
    <col min="5" max="5" width="57.85546875" customWidth="1"/>
    <col min="6" max="6" width="27" customWidth="1"/>
    <col min="7" max="7" width="15.5703125" customWidth="1"/>
    <col min="8" max="8" width="17.42578125" customWidth="1"/>
    <col min="9" max="9" width="13.5703125" customWidth="1"/>
    <col min="10" max="10" width="13.7109375" customWidth="1"/>
    <col min="11" max="11" width="10.2851562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159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171</v>
      </c>
      <c r="H2" s="1"/>
      <c r="I2" s="1"/>
    </row>
    <row r="3" spans="1:10" ht="16.5" customHeight="1" x14ac:dyDescent="0.25">
      <c r="A3" s="1"/>
      <c r="B3" s="1"/>
      <c r="C3" s="1"/>
      <c r="D3" s="1"/>
      <c r="E3" s="1"/>
      <c r="F3" s="1"/>
      <c r="G3" s="1" t="s">
        <v>166</v>
      </c>
      <c r="H3" s="1"/>
      <c r="I3" s="1"/>
    </row>
    <row r="4" spans="1:10" ht="18" customHeight="1" x14ac:dyDescent="0.25">
      <c r="A4" s="1"/>
      <c r="B4" s="1"/>
      <c r="C4" s="1"/>
      <c r="D4" s="32"/>
      <c r="E4" s="32"/>
      <c r="F4" s="32"/>
      <c r="G4" s="32"/>
      <c r="H4" s="32"/>
      <c r="I4" s="32"/>
      <c r="J4" s="1"/>
    </row>
    <row r="5" spans="1:10" ht="29.25" customHeight="1" x14ac:dyDescent="0.25">
      <c r="A5" s="33" t="s">
        <v>161</v>
      </c>
      <c r="B5" s="34"/>
      <c r="C5" s="34"/>
      <c r="D5" s="34"/>
      <c r="E5" s="34"/>
      <c r="F5" s="34"/>
      <c r="G5" s="34"/>
      <c r="H5" s="34"/>
      <c r="I5" s="34"/>
      <c r="J5" s="34"/>
    </row>
    <row r="6" spans="1:10" ht="10.5" hidden="1" customHeight="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37" t="s">
        <v>3</v>
      </c>
      <c r="B9" s="37" t="s">
        <v>4</v>
      </c>
      <c r="C9" s="37" t="s">
        <v>5</v>
      </c>
      <c r="D9" s="37" t="s">
        <v>6</v>
      </c>
      <c r="E9" s="37" t="s">
        <v>7</v>
      </c>
      <c r="F9" s="37" t="s">
        <v>8</v>
      </c>
      <c r="G9" s="40" t="s">
        <v>9</v>
      </c>
      <c r="H9" s="40" t="s">
        <v>10</v>
      </c>
      <c r="I9" s="43" t="s">
        <v>11</v>
      </c>
      <c r="J9" s="44"/>
    </row>
    <row r="10" spans="1:10" ht="12.75" customHeight="1" x14ac:dyDescent="0.2">
      <c r="A10" s="38"/>
      <c r="B10" s="38"/>
      <c r="C10" s="38"/>
      <c r="D10" s="38"/>
      <c r="E10" s="38"/>
      <c r="F10" s="38"/>
      <c r="G10" s="41"/>
      <c r="H10" s="41"/>
      <c r="I10" s="37" t="s">
        <v>12</v>
      </c>
      <c r="J10" s="37" t="s">
        <v>13</v>
      </c>
    </row>
    <row r="11" spans="1:10" ht="12.75" customHeight="1" x14ac:dyDescent="0.2">
      <c r="A11" s="38"/>
      <c r="B11" s="38"/>
      <c r="C11" s="38"/>
      <c r="D11" s="38"/>
      <c r="E11" s="38"/>
      <c r="F11" s="38"/>
      <c r="G11" s="41"/>
      <c r="H11" s="41"/>
      <c r="I11" s="38"/>
      <c r="J11" s="38"/>
    </row>
    <row r="12" spans="1:10" ht="44.25" customHeight="1" x14ac:dyDescent="0.2">
      <c r="A12" s="39"/>
      <c r="B12" s="39"/>
      <c r="C12" s="39"/>
      <c r="D12" s="39"/>
      <c r="E12" s="39"/>
      <c r="F12" s="39"/>
      <c r="G12" s="42"/>
      <c r="H12" s="42"/>
      <c r="I12" s="39"/>
      <c r="J12" s="39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23">
        <f>SUM(G15:G34)</f>
        <v>58148700</v>
      </c>
      <c r="H14" s="23">
        <f>SUM(H15:H34)</f>
        <v>56990700</v>
      </c>
      <c r="I14" s="23">
        <f>SUM(I15:I34)</f>
        <v>1158000</v>
      </c>
      <c r="J14" s="23">
        <f>SUM(J15:J34)</f>
        <v>537600</v>
      </c>
    </row>
    <row r="15" spans="1:10" ht="48.75" customHeight="1" x14ac:dyDescent="0.2">
      <c r="A15" s="10" t="s">
        <v>16</v>
      </c>
      <c r="B15" s="10" t="s">
        <v>17</v>
      </c>
      <c r="C15" s="11" t="s">
        <v>18</v>
      </c>
      <c r="D15" s="12" t="s">
        <v>19</v>
      </c>
      <c r="E15" s="13" t="s">
        <v>164</v>
      </c>
      <c r="F15" s="31" t="s">
        <v>169</v>
      </c>
      <c r="G15" s="24">
        <f>H15+I15</f>
        <v>348700</v>
      </c>
      <c r="H15" s="24">
        <v>348700</v>
      </c>
      <c r="I15" s="24"/>
      <c r="J15" s="24"/>
    </row>
    <row r="16" spans="1:10" ht="26.25" customHeight="1" x14ac:dyDescent="0.2">
      <c r="A16" s="10" t="s">
        <v>20</v>
      </c>
      <c r="B16" s="10" t="s">
        <v>21</v>
      </c>
      <c r="C16" s="11" t="s">
        <v>22</v>
      </c>
      <c r="D16" s="12" t="s">
        <v>23</v>
      </c>
      <c r="E16" s="49" t="s">
        <v>24</v>
      </c>
      <c r="F16" s="47" t="s">
        <v>170</v>
      </c>
      <c r="G16" s="24">
        <f t="shared" ref="G16:G25" si="0">H16+I16</f>
        <v>9370090</v>
      </c>
      <c r="H16" s="29">
        <v>9370090</v>
      </c>
      <c r="I16" s="24">
        <f>J16</f>
        <v>0</v>
      </c>
      <c r="J16" s="24"/>
    </row>
    <row r="17" spans="1:11" ht="38.25" customHeight="1" x14ac:dyDescent="0.2">
      <c r="A17" s="10" t="s">
        <v>25</v>
      </c>
      <c r="B17" s="10" t="s">
        <v>26</v>
      </c>
      <c r="C17" s="11" t="s">
        <v>27</v>
      </c>
      <c r="D17" s="12" t="s">
        <v>28</v>
      </c>
      <c r="E17" s="50"/>
      <c r="F17" s="48"/>
      <c r="G17" s="24">
        <f t="shared" si="0"/>
        <v>1587400</v>
      </c>
      <c r="H17" s="29">
        <v>1587400</v>
      </c>
      <c r="I17" s="24">
        <v>0</v>
      </c>
      <c r="J17" s="24">
        <v>0</v>
      </c>
    </row>
    <row r="18" spans="1:11" ht="51.75" customHeight="1" x14ac:dyDescent="0.2">
      <c r="A18" s="10" t="s">
        <v>29</v>
      </c>
      <c r="B18" s="10" t="s">
        <v>30</v>
      </c>
      <c r="C18" s="11" t="s">
        <v>31</v>
      </c>
      <c r="D18" s="12" t="s">
        <v>32</v>
      </c>
      <c r="E18" s="13" t="s">
        <v>158</v>
      </c>
      <c r="F18" s="31" t="s">
        <v>172</v>
      </c>
      <c r="G18" s="24">
        <f t="shared" si="0"/>
        <v>400000</v>
      </c>
      <c r="H18" s="29">
        <v>400000</v>
      </c>
      <c r="I18" s="24">
        <v>0</v>
      </c>
      <c r="J18" s="24">
        <v>0</v>
      </c>
    </row>
    <row r="19" spans="1:11" ht="39" customHeight="1" x14ac:dyDescent="0.2">
      <c r="A19" s="10" t="s">
        <v>34</v>
      </c>
      <c r="B19" s="10" t="s">
        <v>35</v>
      </c>
      <c r="C19" s="11" t="s">
        <v>36</v>
      </c>
      <c r="D19" s="12" t="s">
        <v>37</v>
      </c>
      <c r="E19" s="51" t="s">
        <v>24</v>
      </c>
      <c r="F19" s="47" t="s">
        <v>173</v>
      </c>
      <c r="G19" s="24">
        <f t="shared" si="0"/>
        <v>234030</v>
      </c>
      <c r="H19" s="29">
        <v>234030</v>
      </c>
      <c r="I19" s="24">
        <v>0</v>
      </c>
      <c r="J19" s="24">
        <v>0</v>
      </c>
    </row>
    <row r="20" spans="1:11" ht="37.5" customHeight="1" x14ac:dyDescent="0.2">
      <c r="A20" s="10" t="s">
        <v>38</v>
      </c>
      <c r="B20" s="10" t="s">
        <v>39</v>
      </c>
      <c r="C20" s="11" t="s">
        <v>27</v>
      </c>
      <c r="D20" s="12" t="s">
        <v>40</v>
      </c>
      <c r="E20" s="52"/>
      <c r="F20" s="54"/>
      <c r="G20" s="24">
        <f t="shared" si="0"/>
        <v>828880</v>
      </c>
      <c r="H20" s="29">
        <v>828880</v>
      </c>
      <c r="I20" s="24">
        <v>0</v>
      </c>
      <c r="J20" s="24">
        <v>0</v>
      </c>
    </row>
    <row r="21" spans="1:11" ht="34.5" customHeight="1" x14ac:dyDescent="0.2">
      <c r="A21" s="10" t="s">
        <v>41</v>
      </c>
      <c r="B21" s="10" t="s">
        <v>42</v>
      </c>
      <c r="C21" s="11" t="s">
        <v>43</v>
      </c>
      <c r="D21" s="12" t="s">
        <v>44</v>
      </c>
      <c r="E21" s="53"/>
      <c r="F21" s="48"/>
      <c r="G21" s="24">
        <f t="shared" si="0"/>
        <v>149600</v>
      </c>
      <c r="H21" s="28">
        <v>149600</v>
      </c>
      <c r="I21" s="24">
        <v>0</v>
      </c>
      <c r="J21" s="24">
        <v>0</v>
      </c>
    </row>
    <row r="22" spans="1:11" ht="51.75" customHeight="1" x14ac:dyDescent="0.2">
      <c r="A22" s="10" t="s">
        <v>45</v>
      </c>
      <c r="B22" s="10" t="s">
        <v>46</v>
      </c>
      <c r="C22" s="11" t="s">
        <v>43</v>
      </c>
      <c r="D22" s="12" t="s">
        <v>47</v>
      </c>
      <c r="E22" s="13" t="s">
        <v>33</v>
      </c>
      <c r="F22" s="31" t="s">
        <v>174</v>
      </c>
      <c r="G22" s="24">
        <f t="shared" si="0"/>
        <v>350000</v>
      </c>
      <c r="H22" s="28">
        <v>350000</v>
      </c>
      <c r="I22" s="24">
        <v>0</v>
      </c>
      <c r="J22" s="24">
        <v>0</v>
      </c>
    </row>
    <row r="23" spans="1:11" ht="56.25" customHeight="1" x14ac:dyDescent="0.2">
      <c r="A23" s="10" t="s">
        <v>48</v>
      </c>
      <c r="B23" s="10" t="s">
        <v>49</v>
      </c>
      <c r="C23" s="11" t="s">
        <v>50</v>
      </c>
      <c r="D23" s="12" t="s">
        <v>51</v>
      </c>
      <c r="E23" s="13" t="s">
        <v>162</v>
      </c>
      <c r="F23" s="31" t="s">
        <v>175</v>
      </c>
      <c r="G23" s="24">
        <f t="shared" si="0"/>
        <v>25000</v>
      </c>
      <c r="H23" s="24">
        <v>25000</v>
      </c>
      <c r="I23" s="24"/>
      <c r="J23" s="24"/>
    </row>
    <row r="24" spans="1:11" ht="50.25" customHeight="1" x14ac:dyDescent="0.2">
      <c r="A24" s="10" t="s">
        <v>52</v>
      </c>
      <c r="B24" s="10" t="s">
        <v>53</v>
      </c>
      <c r="C24" s="11" t="s">
        <v>54</v>
      </c>
      <c r="D24" s="12" t="s">
        <v>55</v>
      </c>
      <c r="E24" s="12" t="s">
        <v>56</v>
      </c>
      <c r="F24" s="31" t="s">
        <v>176</v>
      </c>
      <c r="G24" s="24">
        <f t="shared" si="0"/>
        <v>1186050</v>
      </c>
      <c r="H24" s="29">
        <f>258700+447350</f>
        <v>706050</v>
      </c>
      <c r="I24" s="29">
        <v>480000</v>
      </c>
      <c r="J24" s="24">
        <v>0</v>
      </c>
    </row>
    <row r="25" spans="1:11" ht="47.25" customHeight="1" x14ac:dyDescent="0.2">
      <c r="A25" s="10" t="s">
        <v>57</v>
      </c>
      <c r="B25" s="10" t="s">
        <v>58</v>
      </c>
      <c r="C25" s="11" t="s">
        <v>54</v>
      </c>
      <c r="D25" s="12" t="s">
        <v>59</v>
      </c>
      <c r="E25" s="12" t="s">
        <v>60</v>
      </c>
      <c r="F25" s="31" t="s">
        <v>177</v>
      </c>
      <c r="G25" s="24">
        <f t="shared" si="0"/>
        <v>5822450</v>
      </c>
      <c r="H25" s="24">
        <f>5822450</f>
        <v>5822450</v>
      </c>
      <c r="I25" s="24">
        <v>0</v>
      </c>
      <c r="J25" s="24">
        <v>0</v>
      </c>
    </row>
    <row r="26" spans="1:11" ht="34.5" customHeight="1" x14ac:dyDescent="0.3">
      <c r="A26" s="20" t="s">
        <v>61</v>
      </c>
      <c r="B26" s="10" t="s">
        <v>62</v>
      </c>
      <c r="C26" s="11" t="s">
        <v>54</v>
      </c>
      <c r="D26" s="12" t="s">
        <v>63</v>
      </c>
      <c r="E26" s="12" t="s">
        <v>64</v>
      </c>
      <c r="F26" s="31" t="s">
        <v>178</v>
      </c>
      <c r="G26" s="24">
        <f>H26</f>
        <v>25000000</v>
      </c>
      <c r="H26" s="24">
        <f>24800000+200000</f>
        <v>25000000</v>
      </c>
      <c r="I26" s="26"/>
      <c r="J26" s="27"/>
    </row>
    <row r="27" spans="1:11" ht="47.25" hidden="1" customHeight="1" x14ac:dyDescent="0.2">
      <c r="A27" s="10" t="s">
        <v>61</v>
      </c>
      <c r="B27" s="10" t="s">
        <v>62</v>
      </c>
      <c r="C27" s="11" t="s">
        <v>54</v>
      </c>
      <c r="D27" s="12" t="s">
        <v>63</v>
      </c>
      <c r="E27" s="12" t="s">
        <v>65</v>
      </c>
      <c r="F27" s="31" t="s">
        <v>160</v>
      </c>
      <c r="G27" s="24">
        <f>H27+I27</f>
        <v>0</v>
      </c>
      <c r="H27" s="24"/>
      <c r="I27" s="24">
        <f>300000-300000</f>
        <v>0</v>
      </c>
      <c r="J27" s="24">
        <f>300000-300000</f>
        <v>0</v>
      </c>
      <c r="K27">
        <v>0</v>
      </c>
    </row>
    <row r="28" spans="1:11" ht="53.25" customHeight="1" x14ac:dyDescent="0.2">
      <c r="A28" s="10" t="s">
        <v>66</v>
      </c>
      <c r="B28" s="10" t="s">
        <v>67</v>
      </c>
      <c r="C28" s="11" t="s">
        <v>68</v>
      </c>
      <c r="D28" s="12" t="s">
        <v>69</v>
      </c>
      <c r="E28" s="30" t="s">
        <v>165</v>
      </c>
      <c r="F28" s="31" t="s">
        <v>179</v>
      </c>
      <c r="G28" s="24">
        <f>H28+I28</f>
        <v>505000</v>
      </c>
      <c r="H28" s="24">
        <v>500000</v>
      </c>
      <c r="I28" s="24">
        <v>5000</v>
      </c>
      <c r="J28" s="24">
        <v>0</v>
      </c>
    </row>
    <row r="29" spans="1:11" ht="52.5" customHeight="1" x14ac:dyDescent="0.2">
      <c r="A29" s="10" t="s">
        <v>71</v>
      </c>
      <c r="B29" s="10" t="s">
        <v>72</v>
      </c>
      <c r="C29" s="11" t="s">
        <v>70</v>
      </c>
      <c r="D29" s="12" t="s">
        <v>73</v>
      </c>
      <c r="E29" s="12" t="s">
        <v>74</v>
      </c>
      <c r="F29" s="31" t="s">
        <v>180</v>
      </c>
      <c r="G29" s="24">
        <f>H29+I29</f>
        <v>537600</v>
      </c>
      <c r="H29" s="24">
        <v>0</v>
      </c>
      <c r="I29" s="29">
        <v>537600</v>
      </c>
      <c r="J29" s="29">
        <v>537600</v>
      </c>
    </row>
    <row r="30" spans="1:11" ht="57" customHeight="1" x14ac:dyDescent="0.2">
      <c r="A30" s="10" t="s">
        <v>75</v>
      </c>
      <c r="B30" s="10" t="s">
        <v>76</v>
      </c>
      <c r="C30" s="11" t="s">
        <v>77</v>
      </c>
      <c r="D30" s="12" t="s">
        <v>78</v>
      </c>
      <c r="E30" s="12" t="s">
        <v>79</v>
      </c>
      <c r="F30" s="31" t="s">
        <v>181</v>
      </c>
      <c r="G30" s="24">
        <f>H30+I30</f>
        <v>9660000</v>
      </c>
      <c r="H30" s="29">
        <f>10500000-840000</f>
        <v>9660000</v>
      </c>
      <c r="I30" s="24"/>
      <c r="J30" s="24"/>
    </row>
    <row r="31" spans="1:11" ht="63" customHeight="1" x14ac:dyDescent="0.2">
      <c r="A31" s="20" t="s">
        <v>80</v>
      </c>
      <c r="B31" s="10" t="s">
        <v>81</v>
      </c>
      <c r="C31" s="11" t="s">
        <v>82</v>
      </c>
      <c r="D31" s="12" t="s">
        <v>83</v>
      </c>
      <c r="E31" s="13" t="s">
        <v>163</v>
      </c>
      <c r="F31" s="31" t="s">
        <v>182</v>
      </c>
      <c r="G31" s="24">
        <f>H31+I31</f>
        <v>450500</v>
      </c>
      <c r="H31" s="24">
        <v>450500</v>
      </c>
      <c r="I31" s="24"/>
      <c r="J31" s="24"/>
    </row>
    <row r="32" spans="1:11" ht="42.75" customHeight="1" x14ac:dyDescent="0.2">
      <c r="A32" s="15" t="s">
        <v>84</v>
      </c>
      <c r="B32" s="14">
        <v>8220</v>
      </c>
      <c r="C32" s="11" t="s">
        <v>85</v>
      </c>
      <c r="D32" s="12" t="s">
        <v>86</v>
      </c>
      <c r="E32" s="13" t="s">
        <v>87</v>
      </c>
      <c r="F32" s="31" t="s">
        <v>183</v>
      </c>
      <c r="G32" s="24">
        <f>H32</f>
        <v>108000</v>
      </c>
      <c r="H32" s="24">
        <v>108000</v>
      </c>
      <c r="I32" s="25"/>
      <c r="J32" s="25"/>
    </row>
    <row r="33" spans="1:11" ht="45.75" customHeight="1" x14ac:dyDescent="0.2">
      <c r="A33" s="10" t="s">
        <v>88</v>
      </c>
      <c r="B33" s="10" t="s">
        <v>89</v>
      </c>
      <c r="C33" s="11" t="s">
        <v>90</v>
      </c>
      <c r="D33" s="12" t="s">
        <v>91</v>
      </c>
      <c r="E33" s="13" t="s">
        <v>92</v>
      </c>
      <c r="F33" s="31" t="s">
        <v>184</v>
      </c>
      <c r="G33" s="24">
        <f>H33+I33</f>
        <v>135400</v>
      </c>
      <c r="H33" s="24">
        <v>0</v>
      </c>
      <c r="I33" s="24">
        <v>135400</v>
      </c>
      <c r="J33" s="24">
        <v>0</v>
      </c>
    </row>
    <row r="34" spans="1:11" ht="46.5" customHeight="1" x14ac:dyDescent="0.25">
      <c r="A34" s="10" t="s">
        <v>93</v>
      </c>
      <c r="B34" s="10" t="s">
        <v>94</v>
      </c>
      <c r="C34" s="11" t="s">
        <v>95</v>
      </c>
      <c r="D34" s="12" t="s">
        <v>96</v>
      </c>
      <c r="E34" s="16" t="s">
        <v>97</v>
      </c>
      <c r="F34" s="31" t="s">
        <v>185</v>
      </c>
      <c r="G34" s="24">
        <f>H34+I34</f>
        <v>1450000</v>
      </c>
      <c r="H34" s="24">
        <v>1450000</v>
      </c>
      <c r="I34" s="24">
        <v>0</v>
      </c>
      <c r="J34" s="24">
        <v>0</v>
      </c>
    </row>
    <row r="35" spans="1:11" ht="36" customHeight="1" x14ac:dyDescent="0.2">
      <c r="A35" s="5" t="s">
        <v>98</v>
      </c>
      <c r="B35" s="6"/>
      <c r="C35" s="7"/>
      <c r="D35" s="8" t="s">
        <v>99</v>
      </c>
      <c r="E35" s="9"/>
      <c r="F35" s="31"/>
      <c r="G35" s="23">
        <f>SUM(G36:G43)</f>
        <v>4375000</v>
      </c>
      <c r="H35" s="23">
        <f>SUM(H36:H43)</f>
        <v>4375000</v>
      </c>
      <c r="I35" s="23">
        <f>SUM(I36:I43)</f>
        <v>0</v>
      </c>
      <c r="J35" s="23">
        <f>SUM(J36:J43)</f>
        <v>0</v>
      </c>
    </row>
    <row r="36" spans="1:11" ht="41.25" customHeight="1" x14ac:dyDescent="0.2">
      <c r="A36" s="10" t="s">
        <v>100</v>
      </c>
      <c r="B36" s="10" t="s">
        <v>101</v>
      </c>
      <c r="C36" s="11" t="s">
        <v>102</v>
      </c>
      <c r="D36" s="12" t="s">
        <v>103</v>
      </c>
      <c r="E36" s="45" t="s">
        <v>104</v>
      </c>
      <c r="F36" s="47" t="s">
        <v>186</v>
      </c>
      <c r="G36" s="24">
        <f t="shared" ref="G36:G43" si="1">H36+I36</f>
        <v>60800</v>
      </c>
      <c r="H36" s="29">
        <v>60800</v>
      </c>
      <c r="I36" s="24">
        <v>0</v>
      </c>
      <c r="J36" s="24">
        <v>0</v>
      </c>
    </row>
    <row r="37" spans="1:11" ht="37.5" customHeight="1" x14ac:dyDescent="0.2">
      <c r="A37" s="10" t="s">
        <v>105</v>
      </c>
      <c r="B37" s="10" t="s">
        <v>106</v>
      </c>
      <c r="C37" s="11" t="s">
        <v>107</v>
      </c>
      <c r="D37" s="12" t="s">
        <v>108</v>
      </c>
      <c r="E37" s="46"/>
      <c r="F37" s="48"/>
      <c r="G37" s="24">
        <f t="shared" si="1"/>
        <v>108500</v>
      </c>
      <c r="H37" s="29">
        <v>108500</v>
      </c>
      <c r="I37" s="24">
        <v>0</v>
      </c>
      <c r="J37" s="24">
        <v>0</v>
      </c>
    </row>
    <row r="38" spans="1:11" ht="37.5" customHeight="1" x14ac:dyDescent="0.2">
      <c r="A38" s="10" t="s">
        <v>109</v>
      </c>
      <c r="B38" s="10" t="s">
        <v>110</v>
      </c>
      <c r="C38" s="11" t="s">
        <v>107</v>
      </c>
      <c r="D38" s="12" t="s">
        <v>111</v>
      </c>
      <c r="E38" s="59" t="s">
        <v>157</v>
      </c>
      <c r="F38" s="47" t="s">
        <v>187</v>
      </c>
      <c r="G38" s="24">
        <f t="shared" si="1"/>
        <v>300000</v>
      </c>
      <c r="H38" s="29">
        <v>300000</v>
      </c>
      <c r="I38" s="24">
        <v>0</v>
      </c>
      <c r="J38" s="24">
        <v>0</v>
      </c>
      <c r="K38" s="17"/>
    </row>
    <row r="39" spans="1:11" ht="39" customHeight="1" x14ac:dyDescent="0.2">
      <c r="A39" s="10" t="s">
        <v>112</v>
      </c>
      <c r="B39" s="10" t="s">
        <v>113</v>
      </c>
      <c r="C39" s="11" t="s">
        <v>107</v>
      </c>
      <c r="D39" s="12" t="s">
        <v>114</v>
      </c>
      <c r="E39" s="60"/>
      <c r="F39" s="48"/>
      <c r="G39" s="24">
        <f t="shared" si="1"/>
        <v>250000</v>
      </c>
      <c r="H39" s="29">
        <v>250000</v>
      </c>
      <c r="I39" s="24">
        <v>0</v>
      </c>
      <c r="J39" s="24">
        <v>0</v>
      </c>
    </row>
    <row r="40" spans="1:11" ht="74.25" customHeight="1" x14ac:dyDescent="0.2">
      <c r="A40" s="10" t="s">
        <v>115</v>
      </c>
      <c r="B40" s="10" t="s">
        <v>116</v>
      </c>
      <c r="C40" s="11" t="s">
        <v>117</v>
      </c>
      <c r="D40" s="12" t="s">
        <v>118</v>
      </c>
      <c r="E40" s="45" t="s">
        <v>104</v>
      </c>
      <c r="F40" s="47" t="s">
        <v>186</v>
      </c>
      <c r="G40" s="24">
        <f t="shared" si="1"/>
        <v>455700</v>
      </c>
      <c r="H40" s="29">
        <v>455700</v>
      </c>
      <c r="I40" s="24"/>
      <c r="J40" s="24"/>
    </row>
    <row r="41" spans="1:11" ht="67.5" customHeight="1" x14ac:dyDescent="0.2">
      <c r="A41" s="10" t="s">
        <v>119</v>
      </c>
      <c r="B41" s="10" t="s">
        <v>120</v>
      </c>
      <c r="C41" s="11" t="s">
        <v>121</v>
      </c>
      <c r="D41" s="12" t="s">
        <v>122</v>
      </c>
      <c r="E41" s="55"/>
      <c r="F41" s="54"/>
      <c r="G41" s="24">
        <f t="shared" si="1"/>
        <v>70000</v>
      </c>
      <c r="H41" s="29">
        <v>70000</v>
      </c>
      <c r="I41" s="24">
        <v>0</v>
      </c>
      <c r="J41" s="24">
        <v>0</v>
      </c>
    </row>
    <row r="42" spans="1:11" ht="54.75" customHeight="1" x14ac:dyDescent="0.2">
      <c r="A42" s="10" t="s">
        <v>123</v>
      </c>
      <c r="B42" s="10" t="s">
        <v>124</v>
      </c>
      <c r="C42" s="11" t="s">
        <v>102</v>
      </c>
      <c r="D42" s="12" t="s">
        <v>125</v>
      </c>
      <c r="E42" s="55"/>
      <c r="F42" s="54"/>
      <c r="G42" s="24">
        <f t="shared" si="1"/>
        <v>130000</v>
      </c>
      <c r="H42" s="29">
        <v>130000</v>
      </c>
      <c r="I42" s="24">
        <v>0</v>
      </c>
      <c r="J42" s="24">
        <v>0</v>
      </c>
      <c r="K42" s="19"/>
    </row>
    <row r="43" spans="1:11" ht="32.25" customHeight="1" x14ac:dyDescent="0.2">
      <c r="A43" s="10" t="s">
        <v>126</v>
      </c>
      <c r="B43" s="10" t="s">
        <v>127</v>
      </c>
      <c r="C43" s="11" t="s">
        <v>128</v>
      </c>
      <c r="D43" s="12" t="s">
        <v>129</v>
      </c>
      <c r="E43" s="46"/>
      <c r="F43" s="48"/>
      <c r="G43" s="24">
        <f t="shared" si="1"/>
        <v>3000000</v>
      </c>
      <c r="H43" s="29">
        <f>1500000+1000000+500000</f>
        <v>3000000</v>
      </c>
      <c r="I43" s="24"/>
      <c r="J43" s="24"/>
    </row>
    <row r="44" spans="1:11" ht="34.5" customHeight="1" x14ac:dyDescent="0.2">
      <c r="A44" s="5" t="s">
        <v>130</v>
      </c>
      <c r="B44" s="6"/>
      <c r="C44" s="7"/>
      <c r="D44" s="8" t="s">
        <v>131</v>
      </c>
      <c r="E44" s="9"/>
      <c r="F44" s="31"/>
      <c r="G44" s="23">
        <f>SUM(G45:G51)</f>
        <v>4437800</v>
      </c>
      <c r="H44" s="23">
        <f>SUM(H45:H51)</f>
        <v>4437800</v>
      </c>
      <c r="I44" s="23">
        <f>SUM(I45:I51)</f>
        <v>0</v>
      </c>
      <c r="J44" s="23">
        <f>SUM(J45:J51)</f>
        <v>0</v>
      </c>
    </row>
    <row r="45" spans="1:11" ht="21.75" customHeight="1" x14ac:dyDescent="0.2">
      <c r="A45" s="10" t="s">
        <v>132</v>
      </c>
      <c r="B45" s="10" t="s">
        <v>133</v>
      </c>
      <c r="C45" s="11" t="s">
        <v>50</v>
      </c>
      <c r="D45" s="12" t="s">
        <v>134</v>
      </c>
      <c r="E45" s="56" t="s">
        <v>135</v>
      </c>
      <c r="F45" s="47" t="s">
        <v>188</v>
      </c>
      <c r="G45" s="24">
        <f t="shared" ref="G45:G51" si="2">H45+I45</f>
        <v>150000</v>
      </c>
      <c r="H45" s="24">
        <v>150000</v>
      </c>
      <c r="I45" s="24">
        <v>0</v>
      </c>
      <c r="J45" s="24">
        <v>0</v>
      </c>
    </row>
    <row r="46" spans="1:11" ht="35.25" customHeight="1" x14ac:dyDescent="0.2">
      <c r="A46" s="10" t="s">
        <v>136</v>
      </c>
      <c r="B46" s="10" t="s">
        <v>137</v>
      </c>
      <c r="C46" s="11" t="s">
        <v>138</v>
      </c>
      <c r="D46" s="12" t="s">
        <v>139</v>
      </c>
      <c r="E46" s="57"/>
      <c r="F46" s="54"/>
      <c r="G46" s="24">
        <f t="shared" si="2"/>
        <v>378700</v>
      </c>
      <c r="H46" s="24">
        <v>378700</v>
      </c>
      <c r="I46" s="24">
        <v>0</v>
      </c>
      <c r="J46" s="24">
        <v>0</v>
      </c>
    </row>
    <row r="47" spans="1:11" ht="24.75" customHeight="1" x14ac:dyDescent="0.2">
      <c r="A47" s="10" t="s">
        <v>140</v>
      </c>
      <c r="B47" s="10" t="s">
        <v>141</v>
      </c>
      <c r="C47" s="11" t="s">
        <v>138</v>
      </c>
      <c r="D47" s="12" t="s">
        <v>142</v>
      </c>
      <c r="E47" s="57"/>
      <c r="F47" s="54"/>
      <c r="G47" s="24">
        <f t="shared" si="2"/>
        <v>461100</v>
      </c>
      <c r="H47" s="29">
        <v>461100</v>
      </c>
      <c r="I47" s="24">
        <v>0</v>
      </c>
      <c r="J47" s="24">
        <v>0</v>
      </c>
    </row>
    <row r="48" spans="1:11" ht="33" customHeight="1" x14ac:dyDescent="0.2">
      <c r="A48" s="10" t="s">
        <v>143</v>
      </c>
      <c r="B48" s="10" t="s">
        <v>144</v>
      </c>
      <c r="C48" s="11" t="s">
        <v>145</v>
      </c>
      <c r="D48" s="12" t="s">
        <v>146</v>
      </c>
      <c r="E48" s="57"/>
      <c r="F48" s="54"/>
      <c r="G48" s="24">
        <f t="shared" si="2"/>
        <v>250000</v>
      </c>
      <c r="H48" s="29">
        <v>250000</v>
      </c>
      <c r="I48" s="24">
        <v>0</v>
      </c>
      <c r="J48" s="24">
        <v>0</v>
      </c>
    </row>
    <row r="49" spans="1:11" ht="42.75" customHeight="1" x14ac:dyDescent="0.2">
      <c r="A49" s="10" t="s">
        <v>147</v>
      </c>
      <c r="B49" s="10" t="s">
        <v>148</v>
      </c>
      <c r="C49" s="11" t="s">
        <v>145</v>
      </c>
      <c r="D49" s="12" t="s">
        <v>149</v>
      </c>
      <c r="E49" s="57"/>
      <c r="F49" s="54"/>
      <c r="G49" s="24">
        <f t="shared" si="2"/>
        <v>250000</v>
      </c>
      <c r="H49" s="29">
        <v>250000</v>
      </c>
      <c r="I49" s="24">
        <v>0</v>
      </c>
      <c r="J49" s="24">
        <v>0</v>
      </c>
    </row>
    <row r="50" spans="1:11" ht="19.5" customHeight="1" x14ac:dyDescent="0.2">
      <c r="A50" s="10" t="s">
        <v>150</v>
      </c>
      <c r="B50" s="10" t="s">
        <v>151</v>
      </c>
      <c r="C50" s="11" t="s">
        <v>145</v>
      </c>
      <c r="D50" s="12" t="s">
        <v>152</v>
      </c>
      <c r="E50" s="57"/>
      <c r="F50" s="54"/>
      <c r="G50" s="24">
        <f t="shared" si="2"/>
        <v>1753000</v>
      </c>
      <c r="H50" s="29">
        <v>1753000</v>
      </c>
      <c r="I50" s="24">
        <v>0</v>
      </c>
      <c r="J50" s="24">
        <v>0</v>
      </c>
    </row>
    <row r="51" spans="1:11" ht="38.25" customHeight="1" x14ac:dyDescent="0.2">
      <c r="A51" s="10" t="s">
        <v>153</v>
      </c>
      <c r="B51" s="10" t="s">
        <v>154</v>
      </c>
      <c r="C51" s="11" t="s">
        <v>145</v>
      </c>
      <c r="D51" s="12" t="s">
        <v>155</v>
      </c>
      <c r="E51" s="58"/>
      <c r="F51" s="48"/>
      <c r="G51" s="24">
        <f t="shared" si="2"/>
        <v>1195000</v>
      </c>
      <c r="H51" s="29">
        <f>1183000+12000</f>
        <v>1195000</v>
      </c>
      <c r="I51" s="24">
        <v>0</v>
      </c>
      <c r="J51" s="24">
        <v>0</v>
      </c>
    </row>
    <row r="52" spans="1:11" ht="21" customHeight="1" x14ac:dyDescent="0.2">
      <c r="A52" s="6" t="s">
        <v>156</v>
      </c>
      <c r="B52" s="5" t="s">
        <v>156</v>
      </c>
      <c r="C52" s="7" t="s">
        <v>156</v>
      </c>
      <c r="D52" s="8" t="s">
        <v>9</v>
      </c>
      <c r="E52" s="9"/>
      <c r="F52" s="9"/>
      <c r="G52" s="23">
        <f>G14+G35+G44</f>
        <v>66961500</v>
      </c>
      <c r="H52" s="23">
        <f>H14+H35+H44</f>
        <v>65803500</v>
      </c>
      <c r="I52" s="23">
        <f>I14+I35+I44</f>
        <v>1158000</v>
      </c>
      <c r="J52" s="23">
        <f>J14+J35+J44</f>
        <v>537600</v>
      </c>
      <c r="K52" s="19"/>
    </row>
    <row r="53" spans="1:11" ht="12.75" hidden="1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1" ht="12.75" customHeight="1" x14ac:dyDescent="0.25">
      <c r="A54" s="1"/>
      <c r="B54" s="1"/>
      <c r="C54" s="1"/>
      <c r="D54" s="1"/>
      <c r="E54" s="1"/>
      <c r="F54" s="1"/>
      <c r="G54" s="1"/>
      <c r="H54" s="1"/>
      <c r="I54" s="22"/>
      <c r="J54" s="1"/>
    </row>
    <row r="55" spans="1:11" ht="18.75" customHeight="1" x14ac:dyDescent="0.3">
      <c r="A55" s="18" t="s">
        <v>167</v>
      </c>
      <c r="B55" s="18"/>
      <c r="C55" s="21"/>
      <c r="D55" s="21"/>
      <c r="E55" s="1"/>
      <c r="F55" s="1"/>
      <c r="G55" s="18" t="s">
        <v>168</v>
      </c>
      <c r="H55" s="1"/>
      <c r="I55" s="22"/>
      <c r="J55" s="1"/>
    </row>
    <row r="56" spans="1:11" ht="12.75" customHeight="1" x14ac:dyDescent="0.3">
      <c r="A56" s="18"/>
      <c r="B56" s="18"/>
      <c r="C56" s="18"/>
    </row>
    <row r="57" spans="1:11" ht="12.75" customHeight="1" x14ac:dyDescent="0.2">
      <c r="H57" s="19"/>
      <c r="I57" s="19"/>
    </row>
    <row r="58" spans="1:11" ht="12.75" customHeight="1" x14ac:dyDescent="0.2"/>
    <row r="59" spans="1:11" ht="12.75" customHeight="1" x14ac:dyDescent="0.2">
      <c r="G59" s="19"/>
      <c r="H59" s="19"/>
      <c r="I59" s="19"/>
      <c r="J59" s="19"/>
    </row>
    <row r="60" spans="1:11" ht="12.75" customHeight="1" x14ac:dyDescent="0.2"/>
    <row r="61" spans="1:11" ht="12.75" customHeight="1" x14ac:dyDescent="0.2"/>
    <row r="62" spans="1:11" ht="12.75" customHeight="1" x14ac:dyDescent="0.2"/>
    <row r="63" spans="1:11" ht="12.75" customHeight="1" x14ac:dyDescent="0.2"/>
    <row r="64" spans="1:11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</sheetData>
  <mergeCells count="26">
    <mergeCell ref="E40:E43"/>
    <mergeCell ref="F40:F43"/>
    <mergeCell ref="E45:E51"/>
    <mergeCell ref="F45:F51"/>
    <mergeCell ref="E38:E39"/>
    <mergeCell ref="F38:F39"/>
    <mergeCell ref="E36:E37"/>
    <mergeCell ref="F36:F37"/>
    <mergeCell ref="E16:E17"/>
    <mergeCell ref="F16:F17"/>
    <mergeCell ref="E19:E21"/>
    <mergeCell ref="F19:F21"/>
    <mergeCell ref="D4:I4"/>
    <mergeCell ref="A5:J5"/>
    <mergeCell ref="A6:J6"/>
    <mergeCell ref="A9:A12"/>
    <mergeCell ref="B9:B12"/>
    <mergeCell ref="C9:C12"/>
    <mergeCell ref="D9:D12"/>
    <mergeCell ref="H9:H12"/>
    <mergeCell ref="I9:J9"/>
    <mergeCell ref="I10:I12"/>
    <mergeCell ref="J10:J12"/>
    <mergeCell ref="G9:G12"/>
    <mergeCell ref="E9:E12"/>
    <mergeCell ref="F9:F12"/>
  </mergeCells>
  <phoneticPr fontId="14" type="noConversion"/>
  <conditionalFormatting sqref="H16:H22">
    <cfRule type="expression" dxfId="9" priority="10" stopIfTrue="1">
      <formula>D16=1</formula>
    </cfRule>
  </conditionalFormatting>
  <conditionalFormatting sqref="H36:H39">
    <cfRule type="expression" dxfId="8" priority="9" stopIfTrue="1">
      <formula>D36=1</formula>
    </cfRule>
  </conditionalFormatting>
  <conditionalFormatting sqref="H40:H43">
    <cfRule type="expression" dxfId="7" priority="8" stopIfTrue="1">
      <formula>D40=1</formula>
    </cfRule>
  </conditionalFormatting>
  <conditionalFormatting sqref="H47:H49">
    <cfRule type="expression" dxfId="6" priority="7" stopIfTrue="1">
      <formula>D47=1</formula>
    </cfRule>
  </conditionalFormatting>
  <conditionalFormatting sqref="H50:H51">
    <cfRule type="expression" dxfId="5" priority="6" stopIfTrue="1">
      <formula>D50=1</formula>
    </cfRule>
  </conditionalFormatting>
  <conditionalFormatting sqref="H24">
    <cfRule type="expression" dxfId="4" priority="4" stopIfTrue="1">
      <formula>D24=1</formula>
    </cfRule>
  </conditionalFormatting>
  <conditionalFormatting sqref="I24">
    <cfRule type="expression" dxfId="3" priority="5" stopIfTrue="1">
      <formula>D24=1</formula>
    </cfRule>
  </conditionalFormatting>
  <conditionalFormatting sqref="I29">
    <cfRule type="expression" dxfId="2" priority="2" stopIfTrue="1">
      <formula>D29=1</formula>
    </cfRule>
  </conditionalFormatting>
  <conditionalFormatting sqref="J29">
    <cfRule type="expression" dxfId="1" priority="3" stopIfTrue="1">
      <formula>D29=1</formula>
    </cfRule>
  </conditionalFormatting>
  <conditionalFormatting sqref="H30">
    <cfRule type="expression" dxfId="0" priority="1" stopIfTrue="1">
      <formula>D30=1</formula>
    </cfRule>
  </conditionalFormatting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2022-11-23T08:30:32Z</cp:lastPrinted>
  <dcterms:created xsi:type="dcterms:W3CDTF">2021-11-23T14:22:55Z</dcterms:created>
  <dcterms:modified xsi:type="dcterms:W3CDTF">2023-01-03T08:53:15Z</dcterms:modified>
</cp:coreProperties>
</file>