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70" windowHeight="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" i="1" l="1"/>
  <c r="G21" i="1" l="1"/>
  <c r="J21" i="1" s="1"/>
  <c r="G20" i="1"/>
  <c r="J20" i="1" s="1"/>
  <c r="G19" i="1"/>
  <c r="J19" i="1" s="1"/>
  <c r="G18" i="1"/>
  <c r="E22" i="1" l="1"/>
  <c r="I20" i="1" l="1"/>
  <c r="I19" i="1"/>
  <c r="F22" i="1"/>
  <c r="K20" i="1" l="1"/>
  <c r="L20" i="1" s="1"/>
  <c r="I21" i="1"/>
  <c r="K21" i="1" s="1"/>
  <c r="L21" i="1" s="1"/>
  <c r="G22" i="1"/>
  <c r="I18" i="1"/>
  <c r="I22" i="1" l="1"/>
  <c r="J22" i="1"/>
  <c r="K19" i="1"/>
  <c r="L19" i="1" s="1"/>
  <c r="K18" i="1"/>
  <c r="L18" i="1" s="1"/>
  <c r="L22" i="1" l="1"/>
  <c r="K22" i="1"/>
</calcChain>
</file>

<file path=xl/sharedStrings.xml><?xml version="1.0" encoding="utf-8"?>
<sst xmlns="http://schemas.openxmlformats.org/spreadsheetml/2006/main" count="41" uniqueCount="38">
  <si>
    <t>ШТАТНИЙ РОЗПИС</t>
  </si>
  <si>
    <t>Назва  посади</t>
  </si>
  <si>
    <t>Кількість штатних посад</t>
  </si>
  <si>
    <t>Розмір посадового окладу з підвищенням</t>
  </si>
  <si>
    <t>Надбавка за вислугу років, Постанова №78</t>
  </si>
  <si>
    <t>Фонд заробітної плати на місяць (грн.)</t>
  </si>
  <si>
    <t>Директор</t>
  </si>
  <si>
    <t>Фахівець (консультант) інклюзивно-ресурсного центру</t>
  </si>
  <si>
    <t xml:space="preserve">Всього </t>
  </si>
  <si>
    <t>%</t>
  </si>
  <si>
    <t>Сума</t>
  </si>
  <si>
    <t>№ п/п</t>
  </si>
  <si>
    <t>ЗАТВЕРДЖУЮ</t>
  </si>
  <si>
    <t xml:space="preserve">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</si>
  <si>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</si>
  <si>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</si>
  <si>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</si>
  <si>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</si>
  <si>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</si>
  <si>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</si>
  <si>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</t>
  </si>
  <si>
    <r>
      <t xml:space="preserve"> </t>
    </r>
    <r>
      <rPr>
        <sz val="14"/>
        <color theme="1"/>
        <rFont val="Times New Roman"/>
        <family val="1"/>
        <charset val="204"/>
      </rPr>
      <t xml:space="preserve">                 М. П</t>
    </r>
  </si>
  <si>
    <t xml:space="preserve">Комунальна установа “Інклюзивно-ресурсний  центр" Бродівської міської ради  Львівської області </t>
  </si>
  <si>
    <t>Вікторія Магола</t>
  </si>
  <si>
    <t>Бухгалтер</t>
  </si>
  <si>
    <t>Наталія Глемба</t>
  </si>
  <si>
    <t>0611152</t>
  </si>
  <si>
    <t xml:space="preserve">                                                                                                               з 01.09.2026 року                                                                                                                     </t>
  </si>
  <si>
    <t>Посадовий оклад (грн.)</t>
  </si>
  <si>
    <t>Фонд заробітної плати на 4 місяці</t>
  </si>
  <si>
    <t>Бродівський міський голова</t>
  </si>
  <si>
    <t xml:space="preserve">______________________Анатолій БЕЛЕЙ </t>
  </si>
  <si>
    <t>24 вересня 2026 р.</t>
  </si>
  <si>
    <t xml:space="preserve">Надбавка за престижність, 25%, Постанова №373 </t>
  </si>
  <si>
    <t>Підвищ.окладу за спец.закл., Постанова №1078, 20%</t>
  </si>
  <si>
    <t xml:space="preserve"> штат у кількості 7  штатних одиниць  190846,86 грн</t>
  </si>
  <si>
    <t>Коефіцієнт</t>
  </si>
  <si>
    <t xml:space="preserve">(Cто дев'яносто тисяч вісімсот сорок шість гривень 86 коп.)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</si>
</sst>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indent="15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1" fontId="2" fillId="0" borderId="7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/>
    <xf numFmtId="0" fontId="6" fillId="0" borderId="0" xfId="0" applyFont="1"/>
    <xf numFmtId="0" fontId="11" fillId="0" borderId="0" xfId="0" applyFont="1" applyAlignment="1">
      <alignment vertical="center"/>
    </xf>
    <xf numFmtId="0" fontId="10" fillId="0" borderId="0" xfId="0" applyFont="1"/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1" fontId="2" fillId="0" borderId="16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12" fillId="0" borderId="15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workbookViewId="0">
      <selection activeCell="J32" sqref="J32"/>
    </sheetView>
  </sheetViews>
  <sheetFormatPr defaultRowHeight="15" x14ac:dyDescent="0.25"/>
  <cols>
    <col min="1" max="1" width="8.28515625" customWidth="1"/>
    <col min="2" max="2" width="31" customWidth="1"/>
    <col min="3" max="3" width="12.140625" customWidth="1"/>
    <col min="4" max="4" width="12.7109375" customWidth="1"/>
    <col min="5" max="5" width="14" customWidth="1"/>
    <col min="6" max="6" width="19.140625" customWidth="1"/>
    <col min="7" max="7" width="16.28515625" customWidth="1"/>
    <col min="8" max="8" width="7.7109375" customWidth="1"/>
    <col min="9" max="9" width="12.5703125" customWidth="1"/>
    <col min="10" max="10" width="17.140625" customWidth="1"/>
    <col min="11" max="11" width="14.28515625" customWidth="1"/>
    <col min="12" max="12" width="15.28515625" customWidth="1"/>
  </cols>
  <sheetData>
    <row r="1" spans="1:12" ht="20.25" x14ac:dyDescent="0.3">
      <c r="A1" s="1" t="s">
        <v>13</v>
      </c>
      <c r="G1" s="18" t="s">
        <v>12</v>
      </c>
      <c r="H1" s="18"/>
      <c r="I1" s="18"/>
      <c r="J1" s="18"/>
      <c r="K1" s="18"/>
    </row>
    <row r="2" spans="1:12" ht="20.25" x14ac:dyDescent="0.3">
      <c r="A2" s="1" t="s">
        <v>14</v>
      </c>
      <c r="G2" s="18" t="s">
        <v>35</v>
      </c>
      <c r="H2" s="18"/>
      <c r="I2" s="18"/>
      <c r="J2" s="18"/>
      <c r="K2" s="18"/>
    </row>
    <row r="3" spans="1:12" ht="20.25" x14ac:dyDescent="0.3">
      <c r="A3" s="1" t="s">
        <v>15</v>
      </c>
      <c r="G3" s="18" t="s">
        <v>37</v>
      </c>
      <c r="H3" s="18"/>
      <c r="I3" s="18"/>
      <c r="J3" s="18"/>
      <c r="K3" s="18"/>
    </row>
    <row r="4" spans="1:12" ht="20.25" x14ac:dyDescent="0.3">
      <c r="A4" s="2" t="s">
        <v>16</v>
      </c>
      <c r="G4" s="18" t="s">
        <v>30</v>
      </c>
      <c r="H4" s="18"/>
      <c r="I4" s="18"/>
      <c r="J4" s="18"/>
      <c r="K4" s="18"/>
    </row>
    <row r="5" spans="1:12" ht="20.25" x14ac:dyDescent="0.3">
      <c r="A5" s="1" t="s">
        <v>17</v>
      </c>
      <c r="G5" s="18" t="s">
        <v>31</v>
      </c>
      <c r="H5" s="18"/>
      <c r="I5" s="18"/>
      <c r="J5" s="18"/>
      <c r="K5" s="18"/>
    </row>
    <row r="6" spans="1:12" ht="20.25" x14ac:dyDescent="0.3">
      <c r="A6" s="1" t="s">
        <v>18</v>
      </c>
      <c r="G6" s="18" t="s">
        <v>32</v>
      </c>
      <c r="H6" s="18"/>
      <c r="I6" s="19" t="s">
        <v>21</v>
      </c>
      <c r="J6" s="20"/>
      <c r="K6" s="18"/>
    </row>
    <row r="7" spans="1:12" ht="18.75" x14ac:dyDescent="0.3">
      <c r="A7" s="1" t="s">
        <v>19</v>
      </c>
      <c r="I7" s="17"/>
      <c r="J7" s="17"/>
      <c r="K7" s="17"/>
      <c r="L7" s="17"/>
    </row>
    <row r="8" spans="1:12" ht="18.75" x14ac:dyDescent="0.3">
      <c r="A8" s="3" t="s">
        <v>20</v>
      </c>
      <c r="B8" s="3"/>
      <c r="I8" s="17"/>
      <c r="J8" s="17"/>
      <c r="K8" s="17"/>
      <c r="L8" s="17"/>
    </row>
    <row r="9" spans="1:12" x14ac:dyDescent="0.25">
      <c r="A9" s="42" t="s">
        <v>0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1:12" ht="11.25" customHeight="1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</row>
    <row r="11" spans="1:12" ht="20.25" x14ac:dyDescent="0.25">
      <c r="A11" s="43" t="s">
        <v>22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</row>
    <row r="12" spans="1:12" ht="20.25" x14ac:dyDescent="0.25">
      <c r="A12" s="42" t="s">
        <v>27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6.5" thickBot="1" x14ac:dyDescent="0.3">
      <c r="A13" s="44" t="s">
        <v>26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</row>
    <row r="14" spans="1:12" ht="18.75" x14ac:dyDescent="0.25">
      <c r="A14" s="36" t="s">
        <v>11</v>
      </c>
      <c r="B14" s="36" t="s">
        <v>1</v>
      </c>
      <c r="C14" s="36" t="s">
        <v>2</v>
      </c>
      <c r="D14" s="36" t="s">
        <v>36</v>
      </c>
      <c r="E14" s="36" t="s">
        <v>28</v>
      </c>
      <c r="F14" s="36" t="s">
        <v>34</v>
      </c>
      <c r="G14" s="38" t="s">
        <v>3</v>
      </c>
      <c r="H14" s="46"/>
      <c r="I14" s="47"/>
      <c r="J14" s="38" t="s">
        <v>33</v>
      </c>
      <c r="K14" s="38" t="s">
        <v>5</v>
      </c>
      <c r="L14" s="40" t="s">
        <v>29</v>
      </c>
    </row>
    <row r="15" spans="1:12" ht="54.75" customHeight="1" x14ac:dyDescent="0.25">
      <c r="A15" s="37"/>
      <c r="B15" s="37"/>
      <c r="C15" s="37"/>
      <c r="D15" s="37"/>
      <c r="E15" s="37"/>
      <c r="F15" s="37"/>
      <c r="G15" s="45"/>
      <c r="H15" s="48" t="s">
        <v>4</v>
      </c>
      <c r="I15" s="49"/>
      <c r="J15" s="39"/>
      <c r="K15" s="45"/>
      <c r="L15" s="41"/>
    </row>
    <row r="16" spans="1:12" ht="33" customHeight="1" thickBot="1" x14ac:dyDescent="0.3">
      <c r="A16" s="37"/>
      <c r="B16" s="37"/>
      <c r="C16" s="37"/>
      <c r="D16" s="37"/>
      <c r="E16" s="37"/>
      <c r="F16" s="37"/>
      <c r="G16" s="45"/>
      <c r="H16" s="48"/>
      <c r="I16" s="49"/>
      <c r="J16" s="39"/>
      <c r="K16" s="45"/>
      <c r="L16" s="41"/>
    </row>
    <row r="17" spans="1:12" ht="20.25" customHeight="1" thickBot="1" x14ac:dyDescent="0.3">
      <c r="A17" s="37"/>
      <c r="B17" s="37"/>
      <c r="C17" s="37"/>
      <c r="D17" s="37"/>
      <c r="E17" s="4"/>
      <c r="F17" s="4"/>
      <c r="G17" s="5"/>
      <c r="H17" s="6" t="s">
        <v>9</v>
      </c>
      <c r="I17" s="6" t="s">
        <v>10</v>
      </c>
      <c r="J17" s="39"/>
      <c r="K17" s="45"/>
      <c r="L17" s="41"/>
    </row>
    <row r="18" spans="1:12" ht="19.5" thickBot="1" x14ac:dyDescent="0.3">
      <c r="A18" s="28">
        <v>1</v>
      </c>
      <c r="B18" s="29" t="s">
        <v>6</v>
      </c>
      <c r="C18" s="28">
        <v>1</v>
      </c>
      <c r="D18" s="28">
        <v>0.6</v>
      </c>
      <c r="E18" s="30">
        <v>17331</v>
      </c>
      <c r="F18" s="30">
        <v>3466.2</v>
      </c>
      <c r="G18" s="31">
        <f>E18+F18</f>
        <v>20797.2</v>
      </c>
      <c r="H18" s="32">
        <v>30</v>
      </c>
      <c r="I18" s="30">
        <f>G18*0.3</f>
        <v>6239.16</v>
      </c>
      <c r="J18" s="31">
        <f>G18*0.25</f>
        <v>5199.3</v>
      </c>
      <c r="K18" s="30">
        <f>G18+I18+J18</f>
        <v>32235.66</v>
      </c>
      <c r="L18" s="34">
        <f>K18*4</f>
        <v>128942.64</v>
      </c>
    </row>
    <row r="19" spans="1:12" ht="84" customHeight="1" thickBot="1" x14ac:dyDescent="0.3">
      <c r="A19" s="7">
        <v>2</v>
      </c>
      <c r="B19" s="8" t="s">
        <v>7</v>
      </c>
      <c r="C19" s="9">
        <v>2.5</v>
      </c>
      <c r="D19" s="9">
        <v>0.52</v>
      </c>
      <c r="E19" s="33">
        <v>15020</v>
      </c>
      <c r="F19" s="30">
        <v>3004</v>
      </c>
      <c r="G19" s="30">
        <f>(E19+F19)*2.5</f>
        <v>45060</v>
      </c>
      <c r="H19" s="32">
        <v>30</v>
      </c>
      <c r="I19" s="10">
        <f>G19*0.3</f>
        <v>13518</v>
      </c>
      <c r="J19" s="11">
        <f>G19*0.25</f>
        <v>11265</v>
      </c>
      <c r="K19" s="11">
        <f>G19+I19+J19</f>
        <v>69843</v>
      </c>
      <c r="L19" s="10">
        <f>K19*4</f>
        <v>279372</v>
      </c>
    </row>
    <row r="20" spans="1:12" ht="84" customHeight="1" thickBot="1" x14ac:dyDescent="0.3">
      <c r="A20" s="7">
        <v>3</v>
      </c>
      <c r="B20" s="8" t="s">
        <v>7</v>
      </c>
      <c r="C20" s="9">
        <v>2</v>
      </c>
      <c r="D20" s="9">
        <v>0.52</v>
      </c>
      <c r="E20" s="33">
        <v>15020</v>
      </c>
      <c r="F20" s="30">
        <v>3004</v>
      </c>
      <c r="G20" s="30">
        <f>(E20+F20)*2</f>
        <v>36048</v>
      </c>
      <c r="H20" s="21">
        <v>20</v>
      </c>
      <c r="I20" s="10">
        <f>G20*0.2</f>
        <v>7209.6</v>
      </c>
      <c r="J20" s="11">
        <f>G20*0.25</f>
        <v>9012</v>
      </c>
      <c r="K20" s="11">
        <f>G20+I20+J20</f>
        <v>52269.599999999999</v>
      </c>
      <c r="L20" s="10">
        <f>K20*4</f>
        <v>209078.39999999999</v>
      </c>
    </row>
    <row r="21" spans="1:12" ht="67.5" customHeight="1" thickBot="1" x14ac:dyDescent="0.3">
      <c r="A21" s="7">
        <v>4</v>
      </c>
      <c r="B21" s="8" t="s">
        <v>7</v>
      </c>
      <c r="C21" s="9">
        <v>1.5</v>
      </c>
      <c r="D21" s="9">
        <v>0.52</v>
      </c>
      <c r="E21" s="33">
        <v>15020</v>
      </c>
      <c r="F21" s="30">
        <v>3004</v>
      </c>
      <c r="G21" s="30">
        <f>(E21+F21)*1.5</f>
        <v>27036</v>
      </c>
      <c r="H21" s="21">
        <v>10</v>
      </c>
      <c r="I21" s="10">
        <f>G21*0.1</f>
        <v>2703.6000000000004</v>
      </c>
      <c r="J21" s="11">
        <f>G21*0.25</f>
        <v>6759</v>
      </c>
      <c r="K21" s="11">
        <f>G21+I21+J21</f>
        <v>36498.6</v>
      </c>
      <c r="L21" s="10">
        <f>K21*4</f>
        <v>145994.4</v>
      </c>
    </row>
    <row r="22" spans="1:12" ht="19.5" thickBot="1" x14ac:dyDescent="0.3">
      <c r="A22" s="12"/>
      <c r="B22" s="13" t="s">
        <v>8</v>
      </c>
      <c r="C22" s="14">
        <v>7</v>
      </c>
      <c r="D22" s="14"/>
      <c r="E22" s="15">
        <f>E18+E19+E20+E21</f>
        <v>62391</v>
      </c>
      <c r="F22" s="15">
        <f>F18+F19+F21+F20</f>
        <v>12478.2</v>
      </c>
      <c r="G22" s="15">
        <f>G19+G20+G21+G18</f>
        <v>128941.2</v>
      </c>
      <c r="H22" s="22"/>
      <c r="I22" s="15">
        <f>I18+I19+I21+I20</f>
        <v>29670.36</v>
      </c>
      <c r="J22" s="16">
        <f>J18+J19+J20+J21</f>
        <v>32235.3</v>
      </c>
      <c r="K22" s="15">
        <f>SUM(K18:K21)</f>
        <v>190846.86000000002</v>
      </c>
      <c r="L22" s="15">
        <f>SUM(L18:L21)</f>
        <v>763387.44000000006</v>
      </c>
    </row>
    <row r="23" spans="1:12" ht="23.25" x14ac:dyDescent="0.35">
      <c r="A23" s="26" t="s">
        <v>6</v>
      </c>
      <c r="B23" s="24"/>
      <c r="C23" s="24"/>
      <c r="D23" s="24"/>
      <c r="E23" s="24"/>
      <c r="F23" s="24"/>
      <c r="G23" s="24" t="s">
        <v>23</v>
      </c>
      <c r="H23" s="24"/>
      <c r="I23" s="24"/>
      <c r="J23" s="27"/>
      <c r="K23" s="27"/>
      <c r="L23" s="27"/>
    </row>
    <row r="24" spans="1:12" ht="23.25" x14ac:dyDescent="0.35">
      <c r="A24" s="23"/>
      <c r="B24" s="23"/>
      <c r="C24" s="24"/>
      <c r="D24" s="24"/>
      <c r="E24" s="24"/>
      <c r="F24" s="24"/>
      <c r="G24" s="24"/>
      <c r="H24" s="24"/>
      <c r="I24" s="24"/>
      <c r="J24" s="27"/>
      <c r="K24" s="27"/>
      <c r="L24" s="27"/>
    </row>
    <row r="25" spans="1:12" ht="23.25" x14ac:dyDescent="0.35">
      <c r="A25" s="24" t="s">
        <v>24</v>
      </c>
      <c r="B25" s="24"/>
      <c r="C25" s="24"/>
      <c r="D25" s="24"/>
      <c r="E25" s="24"/>
      <c r="F25" s="24"/>
      <c r="G25" s="24" t="s">
        <v>25</v>
      </c>
      <c r="H25" s="24"/>
      <c r="I25" s="24"/>
      <c r="J25" s="27"/>
      <c r="K25" s="27"/>
      <c r="L25" s="27"/>
    </row>
    <row r="26" spans="1:12" ht="20.25" x14ac:dyDescent="0.3">
      <c r="A26" s="25"/>
      <c r="B26" s="25"/>
      <c r="C26" s="25"/>
      <c r="D26" s="25"/>
      <c r="E26" s="25"/>
      <c r="F26" s="25"/>
    </row>
    <row r="29" spans="1:12" x14ac:dyDescent="0.25">
      <c r="E29" s="35"/>
    </row>
  </sheetData>
  <mergeCells count="17">
    <mergeCell ref="A9:L10"/>
    <mergeCell ref="A11:L11"/>
    <mergeCell ref="A12:L12"/>
    <mergeCell ref="A13:L13"/>
    <mergeCell ref="G14:G16"/>
    <mergeCell ref="H14:I14"/>
    <mergeCell ref="H15:I15"/>
    <mergeCell ref="H16:I16"/>
    <mergeCell ref="K14:K17"/>
    <mergeCell ref="A14:A17"/>
    <mergeCell ref="B14:B17"/>
    <mergeCell ref="C14:C17"/>
    <mergeCell ref="D14:D17"/>
    <mergeCell ref="E14:E16"/>
    <mergeCell ref="F14:F16"/>
    <mergeCell ref="J14:J17"/>
    <mergeCell ref="L14:L17"/>
  </mergeCells>
  <pageMargins left="0" right="0" top="0" bottom="0" header="0" footer="0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2026-09-25T08:53:37Z</dcterms:modified>
</cp:coreProperties>
</file>