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661442b6d986e19e/VIII скликання/рішення сесії/"/>
    </mc:Choice>
  </mc:AlternateContent>
  <xr:revisionPtr revIDLastSave="2" documentId="11_AD8F9E9F1AA0D7A1F2AF2FBA22DBF2291B92B8C8" xr6:coauthVersionLast="47" xr6:coauthVersionMax="47" xr10:uidLastSave="{4E436DB2-C20B-4EA8-B226-8EDDF68B7ADE}"/>
  <bookViews>
    <workbookView xWindow="-120" yWindow="-120" windowWidth="29040" windowHeight="15990" xr2:uid="{00000000-000D-0000-FFFF-FFFF00000000}"/>
  </bookViews>
  <sheets>
    <sheet name="Лист1" sheetId="1" r:id="rId1"/>
  </sheets>
  <definedNames>
    <definedName name="_xlnm.Print_Area" localSheetId="0">Лист1!$A$6:$K$86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2" i="1" l="1"/>
  <c r="H42" i="1" s="1"/>
  <c r="H47" i="1" l="1"/>
  <c r="J45" i="1" l="1"/>
  <c r="J41" i="1" l="1"/>
  <c r="H41" i="1" s="1"/>
  <c r="H30" i="1"/>
  <c r="J31" i="1"/>
  <c r="J21" i="1" s="1"/>
  <c r="H29" i="1" l="1"/>
  <c r="I44" i="1" l="1"/>
  <c r="J66" i="1"/>
  <c r="I66" i="1"/>
  <c r="K74" i="1"/>
  <c r="H74" i="1"/>
  <c r="K72" i="1" l="1"/>
  <c r="H72" i="1"/>
  <c r="K71" i="1"/>
  <c r="H71" i="1"/>
  <c r="H69" i="1"/>
  <c r="K73" i="1" l="1"/>
  <c r="H73" i="1"/>
  <c r="K69" i="1"/>
  <c r="K70" i="1"/>
  <c r="H70" i="1"/>
  <c r="I38" i="1" l="1"/>
  <c r="I57" i="1" l="1"/>
  <c r="H67" i="1" l="1"/>
  <c r="H68" i="1"/>
  <c r="K68" i="1"/>
  <c r="K66" i="1" s="1"/>
  <c r="H66" i="1" l="1"/>
  <c r="H31" i="1"/>
  <c r="K31" i="1"/>
  <c r="K21" i="1" s="1"/>
  <c r="H52" i="1"/>
  <c r="H40" i="1"/>
  <c r="I37" i="1"/>
  <c r="I34" i="1"/>
  <c r="I21" i="1" s="1"/>
  <c r="I65" i="1" l="1"/>
  <c r="K58" i="1" l="1"/>
  <c r="J58" i="1"/>
  <c r="I58" i="1"/>
  <c r="H38" i="1" l="1"/>
  <c r="L76" i="1" l="1"/>
  <c r="K48" i="1"/>
  <c r="J48" i="1"/>
  <c r="I48" i="1"/>
  <c r="H49" i="1"/>
  <c r="H48" i="1" s="1"/>
  <c r="H37" i="1"/>
  <c r="H28" i="1" l="1"/>
  <c r="J50" i="1" l="1"/>
  <c r="I50" i="1"/>
  <c r="I75" i="1" s="1"/>
  <c r="H53" i="1"/>
  <c r="H51" i="1"/>
  <c r="H44" i="1" l="1"/>
  <c r="H63" i="1" l="1"/>
  <c r="H33" i="1" l="1"/>
  <c r="H65" i="1" l="1"/>
  <c r="H59" i="1" l="1"/>
  <c r="H64" i="1"/>
  <c r="H60" i="1"/>
  <c r="H61" i="1"/>
  <c r="H34" i="1" l="1"/>
  <c r="K50" i="1" l="1"/>
  <c r="K75" i="1" l="1"/>
  <c r="H39" i="1" l="1"/>
  <c r="H32" i="1"/>
  <c r="H43" i="1"/>
  <c r="H35" i="1"/>
  <c r="H22" i="1"/>
  <c r="H62" i="1"/>
  <c r="H58" i="1" s="1"/>
  <c r="H57" i="1"/>
  <c r="H56" i="1"/>
  <c r="H55" i="1"/>
  <c r="H54" i="1"/>
  <c r="H46" i="1"/>
  <c r="H45" i="1"/>
  <c r="H27" i="1"/>
  <c r="H26" i="1"/>
  <c r="H25" i="1"/>
  <c r="H24" i="1"/>
  <c r="H50" i="1" l="1"/>
  <c r="H23" i="1"/>
  <c r="H21" i="1" s="1"/>
  <c r="J75" i="1"/>
  <c r="H75" i="1" l="1"/>
</calcChain>
</file>

<file path=xl/sharedStrings.xml><?xml version="1.0" encoding="utf-8"?>
<sst xmlns="http://schemas.openxmlformats.org/spreadsheetml/2006/main" count="269" uniqueCount="223">
  <si>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</si>
  <si>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</si>
  <si>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</si>
  <si>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</si>
  <si>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</si>
  <si>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</si>
  <si>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</si>
  <si>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</si>
  <si>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</si>
  <si>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</si>
  <si>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</si>
  <si>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</si>
  <si>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</si>
  <si>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</si>
  <si>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</si>
  <si>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</si>
  <si>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</si>
  <si>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</si>
  <si>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</si>
  <si>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</si>
  <si>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</si>
  <si>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</si>
  <si>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</si>
  <si>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</si>
  <si>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</si>
  <si>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</si>
  <si>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</si>
  <si>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</si>
  <si>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</si>
  <si>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</si>
  <si>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</si>
  <si>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</si>
  <si>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</si>
  <si>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</si>
  <si>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</si>
  <si>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</si>
  <si>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</si>
  <si>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</si>
  <si>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</si>
  <si>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1040</t>
  </si>
  <si>
    <t>0216013</t>
  </si>
  <si>
    <t>6013</t>
  </si>
  <si>
    <t>0620</t>
  </si>
  <si>
    <t>Забезпечення діяльності водопровідно-каналізаційного господарства</t>
  </si>
  <si>
    <t>0216030</t>
  </si>
  <si>
    <t>6030</t>
  </si>
  <si>
    <t>Організація благоустрою населених пунктів</t>
  </si>
  <si>
    <t>0217130</t>
  </si>
  <si>
    <t>7130</t>
  </si>
  <si>
    <t>0421</t>
  </si>
  <si>
    <t>Здійснення заходів із землеустрою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</si>
  <si>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</si>
  <si>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</si>
  <si>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</si>
  <si>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</si>
  <si>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</si>
  <si>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</si>
  <si>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</si>
  <si>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</si>
  <si>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</si>
  <si>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</si>
  <si>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</si>
  <si>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0218340</t>
  </si>
  <si>
    <t>8340</t>
  </si>
  <si>
    <t>0540</t>
  </si>
  <si>
    <t>Природоохоронні заходи за рахунок цільових фондів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</si>
  <si>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</si>
  <si>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</si>
  <si>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</si>
  <si>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</si>
  <si>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</si>
  <si>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</si>
  <si>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1030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</si>
  <si>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</si>
  <si>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</si>
  <si>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</si>
  <si>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</si>
  <si>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</si>
  <si>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</si>
  <si>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</si>
  <si>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</si>
  <si>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</si>
  <si>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</si>
  <si>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</si>
  <si>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</si>
  <si>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</si>
  <si>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</si>
  <si>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</si>
  <si>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</si>
  <si>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</si>
  <si>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</si>
  <si>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</si>
  <si>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</si>
  <si>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</si>
  <si>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</si>
  <si>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</si>
  <si>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</si>
  <si>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</si>
  <si>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</si>
  <si>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</si>
  <si>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</si>
  <si>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</si>
  <si>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</si>
  <si>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</si>
  <si>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</si>
  <si>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</si>
  <si>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</si>
  <si>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</si>
  <si>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</si>
  <si>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</si>
  <si>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Руслан ШИШКА</t>
  </si>
  <si>
    <t>'Програма розвитку земельних відносин та охорони земель на території Бродівської міської ради на 2022-2025 роки</t>
  </si>
  <si>
    <t>Львівської області</t>
  </si>
  <si>
    <t>до рішення Бродівської міської ради</t>
  </si>
  <si>
    <t>Додаток 5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</si>
  <si>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</si>
  <si>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2024-2027 роки»</t>
  </si>
  <si>
    <t xml:space="preserve">Програма підтримки молоді Бродівської міської територіальної громади на 2024-2026 роки </t>
  </si>
  <si>
    <t xml:space="preserve">Підтримка спорту вищих досягнень та організацій, які здійснюють фізкультурно-спортивну діяльність в регіоні
</t>
  </si>
  <si>
    <t xml:space="preserve">Секретар ради </t>
  </si>
  <si>
    <t xml:space="preserve"> від 20.12.2022 р.№867, від 14.12.2023 р №1393</t>
  </si>
  <si>
    <t xml:space="preserve">                Перелік державних та регіональних програм, які фінансуватимуться за рахунок коштів
                                           Бродівського міського бюджету у 2025 році                                       
</t>
  </si>
  <si>
    <t xml:space="preserve">Екологічна програма Бродівської міської ради на 2025-2027 роки
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</si>
  <si>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2025 рік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</si>
  <si>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2025-2027 роки</t>
  </si>
  <si>
    <t>Програма забезпечення мобілізаційної підготовки та оборонної роботи місцевого значення на 2025-2027 роки</t>
  </si>
  <si>
    <t>Програма підтримки   Комунального підприємства  Телерадіокомпанія «Броди» Бродівської міської ради  на  2025-2027 роки</t>
  </si>
  <si>
    <t>Програма забезпечення діяльності водопровідно-каналізаційного господарства Бродівської міської ради на 2025-2027 роки</t>
  </si>
  <si>
    <t>Програма охорони тваринного світу, регулювання чисельності безпритульних тварин Бродівської міської ради на 2025 рік через БО БФ "Степ"</t>
  </si>
  <si>
    <t>Програма благоустрою Бродівської міської ради Львівської області на 2025-2027 роки</t>
  </si>
  <si>
    <t>Програми підтримки обороноздатності України  на 2025 рік</t>
  </si>
  <si>
    <t>Заходи та роботи з територіальної оборони</t>
  </si>
  <si>
    <t>0218240</t>
  </si>
  <si>
    <t>0813035</t>
  </si>
  <si>
    <t>Компенсаційні виплати за пільговий проїзд окремих категорій громадян на залізничному транспорті</t>
  </si>
  <si>
    <t>Комплексна програма компенсації пільгового проїзду окремих категорій громадян Бродівської міської ради на 2024-2026 роки</t>
  </si>
  <si>
    <t>0813032</t>
  </si>
  <si>
    <t>1070</t>
  </si>
  <si>
    <t>Надання пільг окремим категоріям громадян з оплати послуг зв`язку</t>
  </si>
  <si>
    <t>Комплексна програма соціального захисту окремих категорій населення  Бродівської міської ради на 2024-2026 роки</t>
  </si>
  <si>
    <t>Програма підтримки дитячих будинків сімейного типу на території Бродівської міської ради на 2024-2025 роки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</si>
  <si>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2025 рік"</t>
  </si>
  <si>
    <t>0213112</t>
  </si>
  <si>
    <t>3112</t>
  </si>
  <si>
    <t>Заходи державної політики з питань дітей та їх соціального захисту</t>
  </si>
  <si>
    <t>Відділ освіти Бродівської міської ради</t>
  </si>
  <si>
    <t>0611142</t>
  </si>
  <si>
    <t>1142</t>
  </si>
  <si>
    <t>0990</t>
  </si>
  <si>
    <t>Інші програми та заходи у сфері освіти</t>
  </si>
  <si>
    <t>Програма підтримки та розвитку обдарованої учнівської молоді Бродівської міської територіальної громади на 2025-2026 роки</t>
  </si>
  <si>
    <t>7370</t>
  </si>
  <si>
    <t>0490</t>
  </si>
  <si>
    <t>Реалізація інших заходів щодо соціально-економічного розвитку територій</t>
  </si>
  <si>
    <t>0217370</t>
  </si>
  <si>
    <t>Програма місцевого економічного розвитку на  2023-2025 роки</t>
  </si>
  <si>
    <t>від 19 грудня 2024 року №1926</t>
  </si>
  <si>
    <t xml:space="preserve"> від 19.12.2024 р.№ 1904</t>
  </si>
  <si>
    <t xml:space="preserve"> від 19.12.2024 р.№ 1902</t>
  </si>
  <si>
    <t xml:space="preserve"> від 19.12.2024 р.№1922</t>
  </si>
  <si>
    <t>Програма підтримки розвитку місцевого самоврядування  у Бродівській міській територіальній громаді  на 2025-2027 роки</t>
  </si>
  <si>
    <t xml:space="preserve"> від 19.12.2024 р.№ 1923</t>
  </si>
  <si>
    <t xml:space="preserve"> від 19.12.2024 р.№ 1913</t>
  </si>
  <si>
    <t xml:space="preserve"> від 19.12.2024 р.№ 1921</t>
  </si>
  <si>
    <t xml:space="preserve"> від 19.12.2024 р.№ 1907</t>
  </si>
  <si>
    <t>від 14.12.2023 р.№1392, від 19.12.2024 р. №1908</t>
  </si>
  <si>
    <t xml:space="preserve"> від 19.12.2024 р.№  1910</t>
  </si>
  <si>
    <t xml:space="preserve"> від 19.12.2024 р.№ 1911</t>
  </si>
  <si>
    <t>від 16.08.2024 р.№1714 , від 19.12.2024 р.№1915</t>
  </si>
  <si>
    <t xml:space="preserve">від   14.12.2023 р.№1384, від 19.12.2024 №1917 </t>
  </si>
  <si>
    <t xml:space="preserve"> від 19.12.2024 р.№1918</t>
  </si>
  <si>
    <t xml:space="preserve"> від 19.12.2024 р.№1919</t>
  </si>
  <si>
    <t xml:space="preserve"> від 19.12.2024 р.№1920</t>
  </si>
  <si>
    <t xml:space="preserve"> від 19.12.2024 р.№ 1899</t>
  </si>
  <si>
    <t>Програма  підтримки розвитку культури Бродівської міської  територіальної громади на 2025-2027 роки</t>
  </si>
  <si>
    <t>Програма розвитку спорту  Бродівської міської  територіальної громади на 2025-2027 роки</t>
  </si>
  <si>
    <t>Програма фінансової підтримки комунального некомерційного підприємства « Бродівська центральна міська лікарня» на 2025-2027 рр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</si>
  <si>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</si>
  <si>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0217660</t>
  </si>
  <si>
    <t>Надання інших пільг окремим категоріям громадян відповідно до законодавства</t>
  </si>
  <si>
    <t>Проектування, реставрація та охорона пам`яток культурної спадщини</t>
  </si>
  <si>
    <t>Субвенція з місцевого бюджету державному бюджету на виконання програм соціально-економічного розвитку регіонів</t>
  </si>
  <si>
    <t>Фінансове управління Бродівської міської ради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</si>
  <si>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2025 рік</t>
  </si>
  <si>
    <t xml:space="preserve">Програма «Боротьби зі злочинністю та зміцнення правопорядку на території  Бродівської міської територіальної громади Золочівського району на 2025 рік» </t>
  </si>
  <si>
    <t>0600000</t>
  </si>
  <si>
    <t>до рішення Бродівської  міської ради</t>
  </si>
  <si>
    <t>Програма з охорони та збереження пам'яток культурної спадщини Бродівської територіальної громади на 2025-2027 роки</t>
  </si>
  <si>
    <r>
      <t xml:space="preserve"> від 19.12.2024 р.№ 1903, </t>
    </r>
    <r>
      <rPr>
        <sz val="14"/>
        <color rgb="FFFF0000"/>
        <rFont val="Times New Roman"/>
        <family val="1"/>
        <charset val="204"/>
      </rPr>
      <t>від 23.01.2025 р№</t>
    </r>
  </si>
  <si>
    <t>Усього</t>
  </si>
  <si>
    <t xml:space="preserve"> від 31.10.2024 р.№ 1816</t>
  </si>
  <si>
    <t>0813031</t>
  </si>
  <si>
    <t>Забезпечення умов для догляду та виховання дітей і молоді в дитячих будинках сімейного типу, прийомних сім`ях та сім`ях патронатних вихователів</t>
  </si>
  <si>
    <t>0213114</t>
  </si>
  <si>
    <t>3114</t>
  </si>
  <si>
    <t xml:space="preserve"> від 19.12.2024 р.№ 1909,від 23.01.2025 р.№1962</t>
  </si>
  <si>
    <t xml:space="preserve"> від 20.12.2022 р.№867, від 14.12.2023 р №1393, від 20. 02.2024 р.№ 1455, від  09.05.2024 № 1603,від 16.08.2024 р.№ 1708, від 19.12.2024 р.№1912,від 23.01.2025 р.№1961</t>
  </si>
  <si>
    <t xml:space="preserve"> від  21.03.2023 р.№989, від 19.12.2024р. № 1905, від 23.01.2025 р.№1959</t>
  </si>
  <si>
    <t>від 23.01.2025 р.№1961</t>
  </si>
  <si>
    <t>від  14.12.2023 р.№1380, від 11.04.2024р. №1505 , від    28.05.2024 №1623,від 16.08.2024 р.№1713, від 03.10.2024 р.№ 1754,від 31.10.2024 р.№1814, від 28.11.2024 р.№1831, від 19.12.2024 р.№1916,від 23.01.2025 р.№1963</t>
  </si>
  <si>
    <t>від 23.01.2025 р.№1951</t>
  </si>
  <si>
    <t>від 23.01.2025 р.№1952</t>
  </si>
  <si>
    <t>від 23.01.2025 р.№1953</t>
  </si>
  <si>
    <t>від 23.01.2025 р.№1954</t>
  </si>
  <si>
    <t>від 23.01.2025 р.№1956</t>
  </si>
  <si>
    <t>від 23.01.2025 р.№1957</t>
  </si>
  <si>
    <t>від 23.01.2025 р.№1958</t>
  </si>
  <si>
    <t>Програма підтримки військової частини  Збройних сил України на 2025 рік</t>
  </si>
  <si>
    <t>Програма підтримки військової частини Зройних сил України на 2025 рік</t>
  </si>
  <si>
    <t>Програма підтримки військової частини  Зройних сил України на 2025 рік</t>
  </si>
  <si>
    <t>від 23.01.2025 р.№1955</t>
  </si>
  <si>
    <t>Програма організації  оплачуваних суспільно корисних робіт для порушників, на яких судом накладено адміністративне стягнення у вигляді виконання суспільно корисних робіт на 2025 рік</t>
  </si>
  <si>
    <t>Організація та проведення громадських робіт</t>
  </si>
  <si>
    <t>від 13.02.2025 р.№</t>
  </si>
  <si>
    <t>0217670</t>
  </si>
  <si>
    <t>7670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</si>
  <si>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</si>
  <si>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2025-2027 роки</t>
  </si>
  <si>
    <t>0213210</t>
  </si>
  <si>
    <r>
      <t>від 23.01.2025 р.№1960, від</t>
    </r>
    <r>
      <rPr>
        <sz val="14"/>
        <color rgb="FFFF0000"/>
        <rFont val="Times New Roman"/>
        <family val="1"/>
        <charset val="204"/>
      </rPr>
      <t xml:space="preserve"> 13.02.2025 р.№</t>
    </r>
  </si>
  <si>
    <t>Інші субвенції з місцевого бюджету</t>
  </si>
  <si>
    <t>Програма інформатизації «Цифрова Бродівська міська територіальна громада» на 2025 – 2027 роки</t>
  </si>
  <si>
    <t>від  13.02. 2025 року №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</si>
</sst>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3" fillId="0" borderId="0"/>
    <xf numFmtId="0" fontId="2" fillId="0" borderId="0"/>
    <xf numFmtId="0" fontId="1" fillId="0" borderId="0"/>
  </cellStyleXfs>
  <cellXfs count="182">
    <xf numFmtId="0" fontId="0" fillId="0" borderId="0" xfId="0"/>
    <xf numFmtId="0" fontId="4" fillId="2" borderId="0" xfId="0" applyFont="1" applyFill="1"/>
    <xf numFmtId="0" fontId="4" fillId="2" borderId="1" xfId="0" quotePrefix="1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7" fillId="0" borderId="0" xfId="0" applyFont="1"/>
    <xf numFmtId="3" fontId="0" fillId="0" borderId="0" xfId="0" applyNumberFormat="1"/>
    <xf numFmtId="4" fontId="0" fillId="0" borderId="0" xfId="0" applyNumberFormat="1"/>
    <xf numFmtId="0" fontId="7" fillId="2" borderId="2" xfId="0" applyFont="1" applyFill="1" applyBorder="1" applyAlignment="1">
      <alignment horizontal="center" vertical="center" wrapText="1"/>
    </xf>
    <xf numFmtId="0" fontId="10" fillId="2" borderId="2" xfId="0" quotePrefix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4" fontId="10" fillId="2" borderId="2" xfId="0" quotePrefix="1" applyNumberFormat="1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7" fillId="2" borderId="2" xfId="0" quotePrefix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left" vertical="center" wrapText="1"/>
    </xf>
    <xf numFmtId="4" fontId="13" fillId="0" borderId="4" xfId="1" applyNumberFormat="1" applyFont="1" applyBorder="1" applyAlignment="1">
      <alignment vertical="center"/>
    </xf>
    <xf numFmtId="0" fontId="13" fillId="2" borderId="7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4" fontId="13" fillId="2" borderId="2" xfId="0" quotePrefix="1" applyNumberFormat="1" applyFont="1" applyFill="1" applyBorder="1" applyAlignment="1">
      <alignment horizontal="left" vertical="center" wrapText="1"/>
    </xf>
    <xf numFmtId="0" fontId="13" fillId="2" borderId="2" xfId="0" quotePrefix="1" applyFont="1" applyFill="1" applyBorder="1" applyAlignment="1">
      <alignment horizontal="center" vertical="center" wrapText="1"/>
    </xf>
    <xf numFmtId="4" fontId="7" fillId="2" borderId="2" xfId="0" quotePrefix="1" applyNumberFormat="1" applyFont="1" applyFill="1" applyBorder="1" applyAlignment="1">
      <alignment horizontal="left" vertical="center" wrapText="1"/>
    </xf>
    <xf numFmtId="4" fontId="13" fillId="2" borderId="2" xfId="0" quotePrefix="1" applyNumberFormat="1" applyFont="1" applyFill="1" applyBorder="1" applyAlignment="1">
      <alignment horizontal="center" vertical="center" wrapText="1"/>
    </xf>
    <xf numFmtId="4" fontId="13" fillId="2" borderId="2" xfId="0" quotePrefix="1" applyNumberFormat="1" applyFont="1" applyFill="1" applyBorder="1" applyAlignment="1">
      <alignment vertical="center" wrapText="1"/>
    </xf>
    <xf numFmtId="4" fontId="13" fillId="2" borderId="5" xfId="0" applyNumberFormat="1" applyFont="1" applyFill="1" applyBorder="1" applyAlignment="1">
      <alignment vertical="center" wrapText="1"/>
    </xf>
    <xf numFmtId="4" fontId="13" fillId="2" borderId="7" xfId="0" applyNumberFormat="1" applyFont="1" applyFill="1" applyBorder="1" applyAlignment="1">
      <alignment vertical="center" wrapText="1"/>
    </xf>
    <xf numFmtId="49" fontId="7" fillId="2" borderId="2" xfId="0" quotePrefix="1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wrapText="1"/>
    </xf>
    <xf numFmtId="4" fontId="10" fillId="2" borderId="2" xfId="0" applyNumberFormat="1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4" fontId="7" fillId="2" borderId="1" xfId="0" quotePrefix="1" applyNumberFormat="1" applyFont="1" applyFill="1" applyBorder="1" applyAlignment="1">
      <alignment vertical="center" wrapText="1"/>
    </xf>
    <xf numFmtId="0" fontId="13" fillId="2" borderId="0" xfId="0" applyFont="1" applyFill="1" applyAlignment="1">
      <alignment horizontal="left" vertical="center" wrapText="1"/>
    </xf>
    <xf numFmtId="4" fontId="12" fillId="2" borderId="11" xfId="0" applyNumberFormat="1" applyFont="1" applyFill="1" applyBorder="1" applyAlignment="1">
      <alignment vertical="center" wrapText="1"/>
    </xf>
    <xf numFmtId="0" fontId="13" fillId="2" borderId="13" xfId="0" applyFont="1" applyFill="1" applyBorder="1" applyAlignment="1">
      <alignment vertical="center" wrapText="1"/>
    </xf>
    <xf numFmtId="4" fontId="7" fillId="2" borderId="3" xfId="0" quotePrefix="1" applyNumberFormat="1" applyFont="1" applyFill="1" applyBorder="1" applyAlignment="1">
      <alignment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7" fillId="2" borderId="0" xfId="0" applyFont="1" applyFill="1"/>
    <xf numFmtId="3" fontId="7" fillId="2" borderId="0" xfId="0" applyNumberFormat="1" applyFont="1" applyFill="1"/>
    <xf numFmtId="0" fontId="14" fillId="0" borderId="0" xfId="0" applyFont="1"/>
    <xf numFmtId="0" fontId="15" fillId="2" borderId="8" xfId="0" applyFont="1" applyFill="1" applyBorder="1" applyAlignment="1">
      <alignment horizontal="center" vertical="center" wrapText="1"/>
    </xf>
    <xf numFmtId="0" fontId="16" fillId="0" borderId="9" xfId="0" applyFont="1" applyBorder="1"/>
    <xf numFmtId="0" fontId="16" fillId="0" borderId="10" xfId="0" applyFont="1" applyBorder="1"/>
    <xf numFmtId="0" fontId="13" fillId="2" borderId="8" xfId="0" applyFont="1" applyFill="1" applyBorder="1" applyAlignment="1">
      <alignment horizontal="left" vertical="center" wrapText="1"/>
    </xf>
    <xf numFmtId="4" fontId="13" fillId="2" borderId="4" xfId="0" applyNumberFormat="1" applyFont="1" applyFill="1" applyBorder="1" applyAlignment="1">
      <alignment vertical="center" wrapText="1"/>
    </xf>
    <xf numFmtId="0" fontId="7" fillId="2" borderId="5" xfId="0" quotePrefix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8" xfId="0" quotePrefix="1" applyNumberFormat="1" applyFont="1" applyFill="1" applyBorder="1" applyAlignment="1">
      <alignment vertical="center" wrapText="1"/>
    </xf>
    <xf numFmtId="4" fontId="13" fillId="0" borderId="14" xfId="1" applyNumberFormat="1" applyFont="1" applyBorder="1" applyAlignment="1">
      <alignment vertical="center"/>
    </xf>
    <xf numFmtId="0" fontId="7" fillId="2" borderId="4" xfId="0" quotePrefix="1" applyFont="1" applyFill="1" applyBorder="1" applyAlignment="1">
      <alignment horizontal="center" vertical="center" wrapText="1"/>
    </xf>
    <xf numFmtId="4" fontId="7" fillId="2" borderId="4" xfId="0" quotePrefix="1" applyNumberFormat="1" applyFont="1" applyFill="1" applyBorder="1" applyAlignment="1">
      <alignment vertical="center" wrapText="1"/>
    </xf>
    <xf numFmtId="4" fontId="13" fillId="0" borderId="0" xfId="1" applyNumberFormat="1" applyFont="1" applyAlignment="1">
      <alignment vertical="center"/>
    </xf>
    <xf numFmtId="0" fontId="10" fillId="2" borderId="4" xfId="0" applyFont="1" applyFill="1" applyBorder="1"/>
    <xf numFmtId="4" fontId="12" fillId="2" borderId="4" xfId="0" quotePrefix="1" applyNumberFormat="1" applyFont="1" applyFill="1" applyBorder="1" applyAlignment="1">
      <alignment vertical="center" wrapText="1"/>
    </xf>
    <xf numFmtId="4" fontId="10" fillId="2" borderId="4" xfId="0" applyNumberFormat="1" applyFont="1" applyFill="1" applyBorder="1"/>
    <xf numFmtId="0" fontId="10" fillId="0" borderId="0" xfId="0" applyFont="1"/>
    <xf numFmtId="0" fontId="10" fillId="2" borderId="0" xfId="0" applyFont="1" applyFill="1"/>
    <xf numFmtId="4" fontId="13" fillId="2" borderId="5" xfId="0" quotePrefix="1" applyNumberFormat="1" applyFont="1" applyFill="1" applyBorder="1" applyAlignment="1">
      <alignment vertical="center" wrapText="1"/>
    </xf>
    <xf numFmtId="4" fontId="13" fillId="2" borderId="0" xfId="0" applyNumberFormat="1" applyFont="1" applyFill="1" applyAlignment="1">
      <alignment vertical="center" wrapText="1"/>
    </xf>
    <xf numFmtId="4" fontId="13" fillId="2" borderId="17" xfId="0" applyNumberFormat="1" applyFont="1" applyFill="1" applyBorder="1" applyAlignment="1">
      <alignment vertical="center" wrapText="1"/>
    </xf>
    <xf numFmtId="0" fontId="13" fillId="2" borderId="5" xfId="0" quotePrefix="1" applyFont="1" applyFill="1" applyBorder="1" applyAlignment="1">
      <alignment horizontal="center" vertical="center" wrapText="1"/>
    </xf>
    <xf numFmtId="3" fontId="13" fillId="2" borderId="5" xfId="0" quotePrefix="1" applyNumberFormat="1" applyFont="1" applyFill="1" applyBorder="1" applyAlignment="1">
      <alignment horizontal="center" vertical="center" wrapText="1"/>
    </xf>
    <xf numFmtId="0" fontId="13" fillId="2" borderId="0" xfId="0" quotePrefix="1" applyFont="1" applyFill="1" applyAlignment="1">
      <alignment horizontal="left" vertical="center" wrapText="1"/>
    </xf>
    <xf numFmtId="0" fontId="13" fillId="2" borderId="4" xfId="0" quotePrefix="1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left" vertical="center" wrapText="1"/>
    </xf>
    <xf numFmtId="4" fontId="13" fillId="2" borderId="11" xfId="0" applyNumberFormat="1" applyFont="1" applyFill="1" applyBorder="1" applyAlignment="1">
      <alignment vertical="center" wrapText="1"/>
    </xf>
    <xf numFmtId="0" fontId="13" fillId="2" borderId="9" xfId="0" applyFont="1" applyFill="1" applyBorder="1" applyAlignment="1">
      <alignment horizontal="left" vertical="center" wrapText="1"/>
    </xf>
    <xf numFmtId="4" fontId="13" fillId="2" borderId="7" xfId="0" quotePrefix="1" applyNumberFormat="1" applyFont="1" applyFill="1" applyBorder="1" applyAlignment="1">
      <alignment horizontal="left" vertical="center" wrapText="1"/>
    </xf>
    <xf numFmtId="0" fontId="17" fillId="0" borderId="4" xfId="0" applyFont="1" applyBorder="1" applyAlignment="1">
      <alignment wrapText="1"/>
    </xf>
    <xf numFmtId="0" fontId="17" fillId="0" borderId="4" xfId="4" quotePrefix="1" applyFont="1" applyBorder="1" applyAlignment="1">
      <alignment horizontal="center" vertical="center" wrapText="1"/>
    </xf>
    <xf numFmtId="4" fontId="17" fillId="0" borderId="4" xfId="4" quotePrefix="1" applyNumberFormat="1" applyFont="1" applyBorder="1" applyAlignment="1">
      <alignment horizontal="center" vertical="center" wrapText="1"/>
    </xf>
    <xf numFmtId="4" fontId="17" fillId="0" borderId="4" xfId="4" quotePrefix="1" applyNumberFormat="1" applyFont="1" applyBorder="1" applyAlignment="1">
      <alignment vertical="center" wrapText="1"/>
    </xf>
    <xf numFmtId="0" fontId="17" fillId="3" borderId="4" xfId="1" quotePrefix="1" applyFont="1" applyFill="1" applyBorder="1" applyAlignment="1">
      <alignment horizontal="center" vertical="center" wrapText="1"/>
    </xf>
    <xf numFmtId="4" fontId="17" fillId="3" borderId="4" xfId="1" quotePrefix="1" applyNumberFormat="1" applyFont="1" applyFill="1" applyBorder="1" applyAlignment="1">
      <alignment horizontal="center" vertical="center" wrapText="1"/>
    </xf>
    <xf numFmtId="4" fontId="17" fillId="3" borderId="4" xfId="1" quotePrefix="1" applyNumberFormat="1" applyFont="1" applyFill="1" applyBorder="1" applyAlignment="1">
      <alignment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1" fontId="0" fillId="0" borderId="0" xfId="0" applyNumberFormat="1"/>
    <xf numFmtId="1" fontId="13" fillId="2" borderId="0" xfId="0" applyNumberFormat="1" applyFont="1" applyFill="1" applyAlignment="1">
      <alignment vertical="center" wrapText="1"/>
    </xf>
    <xf numFmtId="1" fontId="13" fillId="2" borderId="6" xfId="0" applyNumberFormat="1" applyFont="1" applyFill="1" applyBorder="1" applyAlignment="1">
      <alignment vertical="center" wrapText="1"/>
    </xf>
    <xf numFmtId="0" fontId="13" fillId="2" borderId="5" xfId="0" applyFont="1" applyFill="1" applyBorder="1" applyAlignment="1">
      <alignment vertical="center" wrapText="1"/>
    </xf>
    <xf numFmtId="4" fontId="13" fillId="2" borderId="16" xfId="0" quotePrefix="1" applyNumberFormat="1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vertical="center" wrapText="1"/>
    </xf>
    <xf numFmtId="4" fontId="13" fillId="2" borderId="14" xfId="0" applyNumberFormat="1" applyFont="1" applyFill="1" applyBorder="1" applyAlignment="1">
      <alignment vertical="center" wrapText="1"/>
    </xf>
    <xf numFmtId="0" fontId="13" fillId="2" borderId="7" xfId="0" applyFont="1" applyFill="1" applyBorder="1" applyAlignment="1">
      <alignment vertical="center" wrapText="1"/>
    </xf>
    <xf numFmtId="4" fontId="13" fillId="2" borderId="20" xfId="0" applyNumberFormat="1" applyFont="1" applyFill="1" applyBorder="1" applyAlignment="1">
      <alignment vertical="center" wrapText="1"/>
    </xf>
    <xf numFmtId="0" fontId="13" fillId="2" borderId="16" xfId="0" quotePrefix="1" applyFont="1" applyFill="1" applyBorder="1" applyAlignment="1">
      <alignment horizontal="center" vertical="center" wrapText="1"/>
    </xf>
    <xf numFmtId="4" fontId="17" fillId="0" borderId="16" xfId="3" quotePrefix="1" applyNumberFormat="1" applyFont="1" applyBorder="1" applyAlignment="1">
      <alignment horizontal="center" vertical="center" wrapText="1"/>
    </xf>
    <xf numFmtId="4" fontId="17" fillId="0" borderId="16" xfId="3" quotePrefix="1" applyNumberFormat="1" applyFont="1" applyBorder="1" applyAlignment="1">
      <alignment vertical="center" wrapText="1"/>
    </xf>
    <xf numFmtId="3" fontId="13" fillId="2" borderId="4" xfId="0" quotePrefix="1" applyNumberFormat="1" applyFont="1" applyFill="1" applyBorder="1" applyAlignment="1">
      <alignment horizontal="center" vertical="center" wrapText="1"/>
    </xf>
    <xf numFmtId="4" fontId="13" fillId="2" borderId="4" xfId="0" quotePrefix="1" applyNumberFormat="1" applyFont="1" applyFill="1" applyBorder="1" applyAlignment="1">
      <alignment vertical="center" wrapText="1"/>
    </xf>
    <xf numFmtId="4" fontId="13" fillId="2" borderId="4" xfId="0" applyNumberFormat="1" applyFont="1" applyFill="1" applyBorder="1" applyAlignment="1">
      <alignment horizontal="left" vertical="center" wrapText="1"/>
    </xf>
    <xf numFmtId="0" fontId="10" fillId="2" borderId="4" xfId="0" quotePrefix="1" applyFont="1" applyFill="1" applyBorder="1" applyAlignment="1">
      <alignment horizontal="center" vertical="center" wrapText="1"/>
    </xf>
    <xf numFmtId="4" fontId="10" fillId="2" borderId="4" xfId="0" quotePrefix="1" applyNumberFormat="1" applyFont="1" applyFill="1" applyBorder="1" applyAlignment="1">
      <alignment vertical="center" wrapText="1"/>
    </xf>
    <xf numFmtId="4" fontId="12" fillId="2" borderId="16" xfId="0" quotePrefix="1" applyNumberFormat="1" applyFont="1" applyFill="1" applyBorder="1" applyAlignment="1">
      <alignment horizontal="left" vertical="center" wrapText="1"/>
    </xf>
    <xf numFmtId="0" fontId="12" fillId="2" borderId="4" xfId="0" applyFont="1" applyFill="1" applyBorder="1" applyAlignment="1">
      <alignment vertical="center" wrapText="1"/>
    </xf>
    <xf numFmtId="4" fontId="12" fillId="2" borderId="4" xfId="0" applyNumberFormat="1" applyFont="1" applyFill="1" applyBorder="1" applyAlignment="1">
      <alignment horizontal="left" vertical="center" wrapText="1"/>
    </xf>
    <xf numFmtId="4" fontId="12" fillId="2" borderId="4" xfId="0" applyNumberFormat="1" applyFont="1" applyFill="1" applyBorder="1" applyAlignment="1">
      <alignment vertical="center" wrapText="1"/>
    </xf>
    <xf numFmtId="49" fontId="7" fillId="2" borderId="0" xfId="0" quotePrefix="1" applyNumberFormat="1" applyFont="1" applyFill="1" applyAlignment="1">
      <alignment horizontal="center" vertical="center" wrapText="1"/>
    </xf>
    <xf numFmtId="49" fontId="7" fillId="2" borderId="4" xfId="0" quotePrefix="1" applyNumberFormat="1" applyFont="1" applyFill="1" applyBorder="1" applyAlignment="1">
      <alignment horizontal="center" vertical="center" wrapText="1"/>
    </xf>
    <xf numFmtId="0" fontId="13" fillId="2" borderId="22" xfId="0" applyFont="1" applyFill="1" applyBorder="1" applyAlignment="1">
      <alignment horizontal="left" vertical="center" wrapText="1"/>
    </xf>
    <xf numFmtId="0" fontId="13" fillId="2" borderId="23" xfId="0" applyFont="1" applyFill="1" applyBorder="1" applyAlignment="1">
      <alignment horizontal="left" vertical="center" wrapText="1"/>
    </xf>
    <xf numFmtId="4" fontId="10" fillId="2" borderId="4" xfId="0" quotePrefix="1" applyNumberFormat="1" applyFont="1" applyFill="1" applyBorder="1" applyAlignment="1">
      <alignment horizontal="center" vertical="center" wrapText="1"/>
    </xf>
    <xf numFmtId="4" fontId="13" fillId="2" borderId="15" xfId="0" quotePrefix="1" applyNumberFormat="1" applyFont="1" applyFill="1" applyBorder="1" applyAlignment="1">
      <alignment horizontal="left" vertical="center" wrapText="1"/>
    </xf>
    <xf numFmtId="0" fontId="7" fillId="2" borderId="14" xfId="0" quotePrefix="1" applyFont="1" applyFill="1" applyBorder="1" applyAlignment="1">
      <alignment horizontal="center" vertical="center" wrapText="1"/>
    </xf>
    <xf numFmtId="4" fontId="7" fillId="2" borderId="14" xfId="0" quotePrefix="1" applyNumberFormat="1" applyFont="1" applyFill="1" applyBorder="1" applyAlignment="1">
      <alignment vertical="center" wrapText="1"/>
    </xf>
    <xf numFmtId="4" fontId="13" fillId="2" borderId="14" xfId="0" applyNumberFormat="1" applyFont="1" applyFill="1" applyBorder="1" applyAlignment="1">
      <alignment horizontal="left" vertical="center" wrapText="1"/>
    </xf>
    <xf numFmtId="4" fontId="13" fillId="2" borderId="4" xfId="0" quotePrefix="1" applyNumberFormat="1" applyFont="1" applyFill="1" applyBorder="1" applyAlignment="1">
      <alignment horizontal="left" vertical="center" wrapText="1"/>
    </xf>
    <xf numFmtId="0" fontId="0" fillId="0" borderId="4" xfId="0" applyBorder="1"/>
    <xf numFmtId="0" fontId="17" fillId="0" borderId="4" xfId="0" applyFont="1" applyBorder="1"/>
    <xf numFmtId="2" fontId="17" fillId="0" borderId="4" xfId="0" applyNumberFormat="1" applyFont="1" applyBorder="1" applyAlignment="1">
      <alignment horizontal="right" vertical="center"/>
    </xf>
    <xf numFmtId="0" fontId="13" fillId="2" borderId="15" xfId="0" applyFont="1" applyFill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vertical="center" wrapText="1"/>
    </xf>
    <xf numFmtId="0" fontId="18" fillId="2" borderId="26" xfId="0" applyFont="1" applyFill="1" applyBorder="1" applyAlignment="1">
      <alignment vertical="center" wrapText="1"/>
    </xf>
    <xf numFmtId="4" fontId="13" fillId="2" borderId="23" xfId="0" applyNumberFormat="1" applyFont="1" applyFill="1" applyBorder="1" applyAlignment="1">
      <alignment vertical="center" wrapText="1"/>
    </xf>
    <xf numFmtId="0" fontId="7" fillId="2" borderId="7" xfId="0" quotePrefix="1" applyFont="1" applyFill="1" applyBorder="1" applyAlignment="1">
      <alignment horizontal="center" vertical="center" wrapText="1"/>
    </xf>
    <xf numFmtId="49" fontId="7" fillId="2" borderId="7" xfId="0" quotePrefix="1" applyNumberFormat="1" applyFont="1" applyFill="1" applyBorder="1" applyAlignment="1">
      <alignment horizontal="center" vertical="center" wrapText="1"/>
    </xf>
    <xf numFmtId="4" fontId="7" fillId="2" borderId="10" xfId="0" quotePrefix="1" applyNumberFormat="1" applyFont="1" applyFill="1" applyBorder="1" applyAlignment="1">
      <alignment vertical="center" wrapText="1"/>
    </xf>
    <xf numFmtId="49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5" xfId="0" quotePrefix="1" applyNumberFormat="1" applyFont="1" applyFill="1" applyBorder="1" applyAlignment="1">
      <alignment vertical="center" wrapText="1"/>
    </xf>
    <xf numFmtId="4" fontId="7" fillId="2" borderId="8" xfId="0" quotePrefix="1" applyNumberFormat="1" applyFont="1" applyFill="1" applyBorder="1" applyAlignment="1">
      <alignment horizontal="left" vertical="center" wrapText="1"/>
    </xf>
    <xf numFmtId="0" fontId="13" fillId="2" borderId="7" xfId="0" quotePrefix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horizontal="center" vertical="center" wrapText="1"/>
    </xf>
    <xf numFmtId="4" fontId="7" fillId="2" borderId="7" xfId="0" quotePrefix="1" applyNumberFormat="1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8" fillId="3" borderId="4" xfId="0" quotePrefix="1" applyFont="1" applyFill="1" applyBorder="1" applyAlignment="1">
      <alignment horizontal="center" vertical="center" wrapText="1"/>
    </xf>
    <xf numFmtId="4" fontId="18" fillId="3" borderId="4" xfId="0" quotePrefix="1" applyNumberFormat="1" applyFont="1" applyFill="1" applyBorder="1" applyAlignment="1">
      <alignment horizontal="center" vertical="center" wrapText="1"/>
    </xf>
    <xf numFmtId="4" fontId="18" fillId="3" borderId="4" xfId="0" quotePrefix="1" applyNumberFormat="1" applyFont="1" applyFill="1" applyBorder="1" applyAlignment="1">
      <alignment vertical="center" wrapText="1"/>
    </xf>
    <xf numFmtId="4" fontId="18" fillId="2" borderId="4" xfId="0" quotePrefix="1" applyNumberFormat="1" applyFont="1" applyFill="1" applyBorder="1" applyAlignment="1">
      <alignment horizontal="left" vertical="center" wrapText="1"/>
    </xf>
    <xf numFmtId="0" fontId="18" fillId="2" borderId="4" xfId="0" applyFont="1" applyFill="1" applyBorder="1" applyAlignment="1">
      <alignment horizontal="left" vertical="center" wrapText="1"/>
    </xf>
    <xf numFmtId="4" fontId="18" fillId="2" borderId="4" xfId="0" applyNumberFormat="1" applyFont="1" applyFill="1" applyBorder="1" applyAlignment="1">
      <alignment vertical="center" wrapText="1"/>
    </xf>
    <xf numFmtId="4" fontId="18" fillId="0" borderId="4" xfId="1" applyNumberFormat="1" applyFont="1" applyBorder="1" applyAlignment="1">
      <alignment vertical="center"/>
    </xf>
    <xf numFmtId="0" fontId="18" fillId="0" borderId="4" xfId="4" quotePrefix="1" applyFont="1" applyBorder="1" applyAlignment="1">
      <alignment horizontal="center" vertical="center" wrapText="1"/>
    </xf>
    <xf numFmtId="4" fontId="18" fillId="0" borderId="4" xfId="4" quotePrefix="1" applyNumberFormat="1" applyFont="1" applyBorder="1" applyAlignment="1">
      <alignment vertical="center" wrapText="1"/>
    </xf>
    <xf numFmtId="0" fontId="18" fillId="0" borderId="4" xfId="0" applyFont="1" applyBorder="1" applyAlignment="1">
      <alignment wrapText="1"/>
    </xf>
    <xf numFmtId="0" fontId="18" fillId="2" borderId="12" xfId="0" applyFont="1" applyFill="1" applyBorder="1" applyAlignment="1">
      <alignment horizontal="left" vertical="center" wrapText="1"/>
    </xf>
    <xf numFmtId="4" fontId="18" fillId="2" borderId="2" xfId="0" applyNumberFormat="1" applyFont="1" applyFill="1" applyBorder="1" applyAlignment="1">
      <alignment vertical="center" wrapText="1"/>
    </xf>
    <xf numFmtId="0" fontId="17" fillId="0" borderId="0" xfId="0" applyFont="1" applyAlignment="1">
      <alignment wrapText="1"/>
    </xf>
    <xf numFmtId="4" fontId="13" fillId="2" borderId="14" xfId="0" quotePrefix="1" applyNumberFormat="1" applyFont="1" applyFill="1" applyBorder="1" applyAlignment="1">
      <alignment horizontal="left" vertical="center" wrapText="1"/>
    </xf>
    <xf numFmtId="4" fontId="13" fillId="2" borderId="15" xfId="0" quotePrefix="1" applyNumberFormat="1" applyFont="1" applyFill="1" applyBorder="1" applyAlignment="1">
      <alignment horizontal="left" vertical="center" wrapText="1"/>
    </xf>
    <xf numFmtId="4" fontId="13" fillId="2" borderId="16" xfId="0" quotePrefix="1" applyNumberFormat="1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vertical="center" wrapText="1"/>
    </xf>
    <xf numFmtId="0" fontId="13" fillId="2" borderId="16" xfId="0" applyFont="1" applyFill="1" applyBorder="1" applyAlignment="1">
      <alignment vertical="center" wrapText="1"/>
    </xf>
    <xf numFmtId="0" fontId="13" fillId="2" borderId="15" xfId="0" applyFont="1" applyFill="1" applyBorder="1" applyAlignment="1">
      <alignment vertical="center" wrapText="1"/>
    </xf>
    <xf numFmtId="49" fontId="7" fillId="0" borderId="5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0" borderId="18" xfId="0" applyNumberFormat="1" applyFont="1" applyBorder="1" applyAlignment="1">
      <alignment horizontal="left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  <xf numFmtId="0" fontId="13" fillId="2" borderId="21" xfId="0" quotePrefix="1" applyFont="1" applyFill="1" applyBorder="1" applyAlignment="1">
      <alignment horizontal="center" vertical="center" wrapText="1"/>
    </xf>
    <xf numFmtId="0" fontId="13" fillId="2" borderId="0" xfId="0" quotePrefix="1" applyFont="1" applyFill="1" applyAlignment="1">
      <alignment horizontal="center" vertical="center" wrapText="1"/>
    </xf>
    <xf numFmtId="0" fontId="13" fillId="2" borderId="1" xfId="0" quotePrefix="1" applyFont="1" applyFill="1" applyBorder="1" applyAlignment="1">
      <alignment horizontal="center" vertical="center" wrapText="1"/>
    </xf>
    <xf numFmtId="0" fontId="10" fillId="2" borderId="24" xfId="0" applyFont="1" applyFill="1" applyBorder="1" applyAlignment="1">
      <alignment horizontal="center"/>
    </xf>
    <xf numFmtId="0" fontId="10" fillId="2" borderId="25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/>
    </xf>
    <xf numFmtId="0" fontId="10" fillId="2" borderId="0" xfId="0" applyFont="1" applyFill="1" applyAlignment="1">
      <alignment horizontal="center" wrapText="1"/>
    </xf>
    <xf numFmtId="0" fontId="11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6" fillId="0" borderId="0" xfId="0" applyFont="1"/>
    <xf numFmtId="0" fontId="15" fillId="2" borderId="5" xfId="0" applyFont="1" applyFill="1" applyBorder="1" applyAlignment="1">
      <alignment horizontal="center" vertical="center" wrapText="1"/>
    </xf>
    <xf numFmtId="0" fontId="16" fillId="0" borderId="6" xfId="0" applyFont="1" applyBorder="1"/>
    <xf numFmtId="0" fontId="16" fillId="0" borderId="7" xfId="0" applyFont="1" applyBorder="1"/>
    <xf numFmtId="0" fontId="15" fillId="2" borderId="8" xfId="0" applyFont="1" applyFill="1" applyBorder="1" applyAlignment="1">
      <alignment horizontal="center" vertical="center" wrapText="1"/>
    </xf>
    <xf numFmtId="0" fontId="16" fillId="0" borderId="9" xfId="0" applyFont="1" applyBorder="1"/>
    <xf numFmtId="0" fontId="16" fillId="0" borderId="10" xfId="0" applyFont="1" applyBorder="1"/>
    <xf numFmtId="0" fontId="15" fillId="2" borderId="4" xfId="0" applyFont="1" applyFill="1" applyBorder="1" applyAlignment="1">
      <alignment horizontal="center" vertical="center" wrapText="1"/>
    </xf>
    <xf numFmtId="0" fontId="16" fillId="0" borderId="4" xfId="0" applyFont="1" applyBorder="1"/>
    <xf numFmtId="0" fontId="15" fillId="2" borderId="3" xfId="0" applyFont="1" applyFill="1" applyBorder="1" applyAlignment="1">
      <alignment horizontal="center" vertical="center" wrapText="1"/>
    </xf>
    <xf numFmtId="0" fontId="16" fillId="0" borderId="11" xfId="0" applyFont="1" applyBorder="1"/>
    <xf numFmtId="0" fontId="15" fillId="2" borderId="23" xfId="0" applyFont="1" applyFill="1" applyBorder="1" applyAlignment="1">
      <alignment horizontal="center" vertical="center" wrapText="1"/>
    </xf>
    <xf numFmtId="0" fontId="16" fillId="0" borderId="12" xfId="0" applyFont="1" applyBorder="1"/>
    <xf numFmtId="0" fontId="16" fillId="0" borderId="19" xfId="0" applyFont="1" applyBorder="1"/>
    <xf numFmtId="0" fontId="13" fillId="2" borderId="5" xfId="0" applyFont="1" applyFill="1" applyBorder="1" applyAlignment="1">
      <alignment vertical="center" wrapText="1"/>
    </xf>
    <xf numFmtId="0" fontId="13" fillId="2" borderId="6" xfId="0" applyFont="1" applyFill="1" applyBorder="1" applyAlignment="1">
      <alignment vertical="center" wrapText="1"/>
    </xf>
  </cellXfs>
  <cellStyles count="5">
    <cellStyle name="Звичайни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00000000-0005-0000-0000-000003000000}"/>
    <cellStyle name="Обычный 5" xfId="4" xr:uid="{00000000-0005-0000-0000-000004000000}"/>
  </cellStyles>
  <dxfs count="4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27"/>
  <sheetViews>
    <sheetView tabSelected="1" topLeftCell="B1" zoomScale="77" zoomScaleNormal="77" workbookViewId="0">
      <selection activeCell="M12" sqref="M12"/>
    </sheetView>
  </sheetViews>
  <sheetFormatPr defaultRowHeight="15" customHeight="1" x14ac:dyDescent="0.2"/>
  <cols>
    <col min="1" max="3" width="12" customWidth="1"/>
    <col min="4" max="4" width="71.42578125" customWidth="1"/>
    <col min="5" max="5" width="72" customWidth="1"/>
    <col min="6" max="6" width="31.5703125" customWidth="1"/>
    <col min="7" max="7" width="0.140625" hidden="1" customWidth="1"/>
    <col min="8" max="8" width="18.140625" customWidth="1"/>
    <col min="9" max="9" width="18.42578125" customWidth="1"/>
    <col min="10" max="10" width="15.42578125" customWidth="1"/>
    <col min="11" max="11" width="16" customWidth="1"/>
    <col min="12" max="12" width="4.5703125" hidden="1" customWidth="1"/>
    <col min="13" max="13" width="8.7109375" customWidth="1"/>
    <col min="14" max="14" width="13.140625" customWidth="1"/>
    <col min="15" max="27" width="8.7109375" customWidth="1"/>
  </cols>
  <sheetData>
    <row r="1" spans="1:11" ht="15" customHeight="1" x14ac:dyDescent="0.3">
      <c r="H1" s="4" t="s">
        <v>114</v>
      </c>
    </row>
    <row r="2" spans="1:11" ht="15" customHeight="1" x14ac:dyDescent="0.3">
      <c r="H2" s="4" t="s">
        <v>186</v>
      </c>
    </row>
    <row r="3" spans="1:11" ht="15" customHeight="1" x14ac:dyDescent="0.3">
      <c r="H3" s="4" t="s">
        <v>112</v>
      </c>
    </row>
    <row r="4" spans="1:11" ht="15" customHeight="1" x14ac:dyDescent="0.3">
      <c r="H4" s="4" t="s">
        <v>222</v>
      </c>
    </row>
    <row r="6" spans="1:11" ht="15" customHeight="1" x14ac:dyDescent="0.3">
      <c r="H6" s="4" t="s">
        <v>114</v>
      </c>
      <c r="I6" s="4"/>
      <c r="J6" s="4"/>
    </row>
    <row r="7" spans="1:11" ht="15" customHeight="1" x14ac:dyDescent="0.3">
      <c r="A7" s="1"/>
      <c r="B7" s="1"/>
      <c r="C7" s="1"/>
      <c r="D7" s="1"/>
      <c r="E7" s="1"/>
      <c r="F7" s="1"/>
      <c r="G7" s="1"/>
      <c r="H7" s="4" t="s">
        <v>113</v>
      </c>
      <c r="I7" s="4"/>
      <c r="J7" s="4"/>
    </row>
    <row r="8" spans="1:11" ht="17.25" customHeight="1" x14ac:dyDescent="0.3">
      <c r="A8" s="1"/>
      <c r="B8" s="1"/>
      <c r="C8" s="1"/>
      <c r="D8" s="1"/>
      <c r="E8" s="1"/>
      <c r="F8" s="1"/>
      <c r="G8" s="1"/>
      <c r="H8" s="4" t="s">
        <v>112</v>
      </c>
      <c r="I8" s="4"/>
      <c r="J8" s="4"/>
    </row>
    <row r="9" spans="1:11" ht="19.5" customHeight="1" x14ac:dyDescent="0.3">
      <c r="A9" s="1"/>
      <c r="B9" s="1"/>
      <c r="C9" s="1"/>
      <c r="D9" s="1"/>
      <c r="E9" s="1"/>
      <c r="F9" s="1"/>
      <c r="G9" s="1"/>
      <c r="H9" s="4" t="s">
        <v>156</v>
      </c>
      <c r="I9" s="4"/>
      <c r="J9" s="4"/>
    </row>
    <row r="10" spans="1:11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1" ht="2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1" ht="36.75" customHeight="1" x14ac:dyDescent="0.3">
      <c r="A12" s="163" t="s">
        <v>121</v>
      </c>
      <c r="B12" s="164"/>
      <c r="C12" s="164"/>
      <c r="D12" s="164"/>
      <c r="E12" s="164"/>
      <c r="F12" s="164"/>
      <c r="G12" s="164"/>
      <c r="H12" s="164"/>
      <c r="I12" s="164"/>
      <c r="J12" s="164"/>
      <c r="K12" s="164"/>
    </row>
    <row r="13" spans="1:11" ht="7.5" customHeight="1" x14ac:dyDescent="0.25">
      <c r="A13" s="165"/>
      <c r="B13" s="166"/>
      <c r="C13" s="166"/>
      <c r="D13" s="166"/>
      <c r="E13" s="166"/>
      <c r="F13" s="166"/>
      <c r="G13" s="166"/>
      <c r="H13" s="166"/>
      <c r="I13" s="166"/>
      <c r="J13" s="166"/>
      <c r="K13" s="166"/>
    </row>
    <row r="14" spans="1:11" ht="13.5" customHeight="1" x14ac:dyDescent="0.25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ht="17.25" customHeight="1" x14ac:dyDescent="0.25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/>
      <c r="K15" s="1" t="s">
        <v>2</v>
      </c>
    </row>
    <row r="16" spans="1:11" ht="12.75" customHeight="1" x14ac:dyDescent="0.2">
      <c r="A16" s="167" t="s">
        <v>3</v>
      </c>
      <c r="B16" s="167" t="s">
        <v>4</v>
      </c>
      <c r="C16" s="170" t="s">
        <v>5</v>
      </c>
      <c r="D16" s="173" t="s">
        <v>6</v>
      </c>
      <c r="E16" s="177" t="s">
        <v>7</v>
      </c>
      <c r="F16" s="167" t="s">
        <v>8</v>
      </c>
      <c r="G16" s="46"/>
      <c r="H16" s="170" t="s">
        <v>9</v>
      </c>
      <c r="I16" s="170" t="s">
        <v>10</v>
      </c>
      <c r="J16" s="175" t="s">
        <v>11</v>
      </c>
      <c r="K16" s="176"/>
    </row>
    <row r="17" spans="1:12" ht="12.75" customHeight="1" x14ac:dyDescent="0.2">
      <c r="A17" s="168"/>
      <c r="B17" s="168"/>
      <c r="C17" s="171"/>
      <c r="D17" s="174"/>
      <c r="E17" s="178"/>
      <c r="F17" s="168"/>
      <c r="G17" s="47"/>
      <c r="H17" s="171"/>
      <c r="I17" s="171"/>
      <c r="J17" s="167" t="s">
        <v>12</v>
      </c>
      <c r="K17" s="167" t="s">
        <v>13</v>
      </c>
    </row>
    <row r="18" spans="1:12" ht="12.75" customHeight="1" x14ac:dyDescent="0.2">
      <c r="A18" s="168"/>
      <c r="B18" s="168"/>
      <c r="C18" s="171"/>
      <c r="D18" s="174"/>
      <c r="E18" s="178"/>
      <c r="F18" s="168"/>
      <c r="G18" s="47"/>
      <c r="H18" s="171"/>
      <c r="I18" s="171"/>
      <c r="J18" s="168"/>
      <c r="K18" s="168"/>
    </row>
    <row r="19" spans="1:12" ht="82.5" customHeight="1" x14ac:dyDescent="0.2">
      <c r="A19" s="169"/>
      <c r="B19" s="169"/>
      <c r="C19" s="172"/>
      <c r="D19" s="174"/>
      <c r="E19" s="179"/>
      <c r="F19" s="169"/>
      <c r="G19" s="48"/>
      <c r="H19" s="172"/>
      <c r="I19" s="172"/>
      <c r="J19" s="169"/>
      <c r="K19" s="169"/>
    </row>
    <row r="20" spans="1:12" ht="12.75" customHeight="1" x14ac:dyDescent="0.2">
      <c r="A20" s="7">
        <v>1</v>
      </c>
      <c r="B20" s="7">
        <v>2</v>
      </c>
      <c r="C20" s="7">
        <v>3</v>
      </c>
      <c r="D20" s="118">
        <v>4</v>
      </c>
      <c r="E20" s="7">
        <v>5</v>
      </c>
      <c r="F20" s="7">
        <v>6</v>
      </c>
      <c r="G20" s="7"/>
      <c r="H20" s="7">
        <v>7</v>
      </c>
      <c r="I20" s="7">
        <v>8</v>
      </c>
      <c r="J20" s="7">
        <v>9</v>
      </c>
      <c r="K20" s="7">
        <v>10</v>
      </c>
    </row>
    <row r="21" spans="1:12" ht="27.75" customHeight="1" x14ac:dyDescent="0.2">
      <c r="A21" s="8" t="s">
        <v>14</v>
      </c>
      <c r="B21" s="9"/>
      <c r="C21" s="10"/>
      <c r="D21" s="11" t="s">
        <v>15</v>
      </c>
      <c r="E21" s="12"/>
      <c r="F21" s="12"/>
      <c r="G21" s="12"/>
      <c r="H21" s="13">
        <f>SUM(H22:H47)</f>
        <v>51575611</v>
      </c>
      <c r="I21" s="13">
        <f t="shared" ref="I21:K21" si="0">SUM(I22:I47)</f>
        <v>47740400</v>
      </c>
      <c r="J21" s="13">
        <f t="shared" si="0"/>
        <v>3835211</v>
      </c>
      <c r="K21" s="13">
        <f t="shared" si="0"/>
        <v>2802111</v>
      </c>
    </row>
    <row r="22" spans="1:12" ht="57" customHeight="1" x14ac:dyDescent="0.2">
      <c r="A22" s="14" t="s">
        <v>16</v>
      </c>
      <c r="B22" s="14" t="s">
        <v>17</v>
      </c>
      <c r="C22" s="15" t="s">
        <v>18</v>
      </c>
      <c r="D22" s="16" t="s">
        <v>19</v>
      </c>
      <c r="E22" s="17" t="s">
        <v>160</v>
      </c>
      <c r="F22" s="82" t="s">
        <v>161</v>
      </c>
      <c r="G22" s="18"/>
      <c r="H22" s="19">
        <f>I22+J22</f>
        <v>713200</v>
      </c>
      <c r="I22" s="19">
        <v>713200</v>
      </c>
      <c r="J22" s="19"/>
      <c r="K22" s="19"/>
      <c r="L22" s="83">
        <v>1</v>
      </c>
    </row>
    <row r="23" spans="1:12" ht="29.25" customHeight="1" x14ac:dyDescent="0.2">
      <c r="A23" s="14" t="s">
        <v>20</v>
      </c>
      <c r="B23" s="14" t="s">
        <v>21</v>
      </c>
      <c r="C23" s="15" t="s">
        <v>22</v>
      </c>
      <c r="D23" s="16" t="s">
        <v>23</v>
      </c>
      <c r="E23" s="151" t="s">
        <v>176</v>
      </c>
      <c r="F23" s="180" t="s">
        <v>162</v>
      </c>
      <c r="G23" s="20"/>
      <c r="H23" s="19">
        <f t="shared" ref="H23:H33" si="1">I23+J23</f>
        <v>8904000</v>
      </c>
      <c r="I23" s="21">
        <v>8904000</v>
      </c>
      <c r="J23" s="19"/>
      <c r="K23" s="19"/>
      <c r="L23" s="83">
        <v>1</v>
      </c>
    </row>
    <row r="24" spans="1:12" ht="36.75" customHeight="1" x14ac:dyDescent="0.2">
      <c r="A24" s="14" t="s">
        <v>24</v>
      </c>
      <c r="B24" s="14" t="s">
        <v>25</v>
      </c>
      <c r="C24" s="15" t="s">
        <v>26</v>
      </c>
      <c r="D24" s="16" t="s">
        <v>27</v>
      </c>
      <c r="E24" s="152"/>
      <c r="F24" s="181"/>
      <c r="G24" s="22"/>
      <c r="H24" s="19">
        <f t="shared" si="1"/>
        <v>684700</v>
      </c>
      <c r="I24" s="21">
        <v>684700</v>
      </c>
      <c r="J24" s="19"/>
      <c r="K24" s="19"/>
      <c r="L24" s="83"/>
    </row>
    <row r="25" spans="1:12" ht="39.75" customHeight="1" x14ac:dyDescent="0.2">
      <c r="A25" s="14" t="s">
        <v>28</v>
      </c>
      <c r="B25" s="14" t="s">
        <v>29</v>
      </c>
      <c r="C25" s="15" t="s">
        <v>30</v>
      </c>
      <c r="D25" s="16" t="s">
        <v>31</v>
      </c>
      <c r="E25" s="152"/>
      <c r="F25" s="181"/>
      <c r="G25" s="23"/>
      <c r="H25" s="19">
        <f t="shared" si="1"/>
        <v>256350</v>
      </c>
      <c r="I25" s="21">
        <v>256350</v>
      </c>
      <c r="J25" s="19"/>
      <c r="K25" s="19"/>
      <c r="L25" s="83"/>
    </row>
    <row r="26" spans="1:12" ht="49.5" customHeight="1" x14ac:dyDescent="0.2">
      <c r="A26" s="14" t="s">
        <v>32</v>
      </c>
      <c r="B26" s="14" t="s">
        <v>33</v>
      </c>
      <c r="C26" s="15" t="s">
        <v>26</v>
      </c>
      <c r="D26" s="30" t="s">
        <v>34</v>
      </c>
      <c r="E26" s="152"/>
      <c r="F26" s="181"/>
      <c r="G26" s="24"/>
      <c r="H26" s="19">
        <f t="shared" si="1"/>
        <v>1086500</v>
      </c>
      <c r="I26" s="21">
        <v>1086500</v>
      </c>
      <c r="J26" s="19"/>
      <c r="K26" s="19"/>
      <c r="L26" s="83"/>
    </row>
    <row r="27" spans="1:12" ht="39.75" customHeight="1" x14ac:dyDescent="0.2">
      <c r="A27" s="14" t="s">
        <v>35</v>
      </c>
      <c r="B27" s="14" t="s">
        <v>36</v>
      </c>
      <c r="C27" s="15" t="s">
        <v>37</v>
      </c>
      <c r="D27" s="16" t="s">
        <v>38</v>
      </c>
      <c r="E27" s="153"/>
      <c r="F27" s="181"/>
      <c r="G27" s="25"/>
      <c r="H27" s="19">
        <f t="shared" si="1"/>
        <v>257150</v>
      </c>
      <c r="I27" s="21">
        <v>257150</v>
      </c>
      <c r="J27" s="31"/>
      <c r="K27" s="19"/>
      <c r="L27" s="83"/>
    </row>
    <row r="28" spans="1:12" ht="64.5" customHeight="1" x14ac:dyDescent="0.3">
      <c r="A28" s="75" t="s">
        <v>142</v>
      </c>
      <c r="B28" s="75" t="s">
        <v>143</v>
      </c>
      <c r="C28" s="76" t="s">
        <v>39</v>
      </c>
      <c r="D28" s="77" t="s">
        <v>144</v>
      </c>
      <c r="E28" s="74" t="s">
        <v>141</v>
      </c>
      <c r="F28" s="82" t="s">
        <v>163</v>
      </c>
      <c r="G28" s="25"/>
      <c r="H28" s="19">
        <f>I28</f>
        <v>100000</v>
      </c>
      <c r="I28" s="21">
        <v>100000</v>
      </c>
      <c r="J28" s="50"/>
      <c r="K28" s="71"/>
      <c r="L28" s="83">
        <v>1</v>
      </c>
    </row>
    <row r="29" spans="1:12" ht="64.5" customHeight="1" x14ac:dyDescent="0.3">
      <c r="A29" s="75" t="s">
        <v>193</v>
      </c>
      <c r="B29" s="75" t="s">
        <v>194</v>
      </c>
      <c r="C29" s="76" t="s">
        <v>39</v>
      </c>
      <c r="D29" s="77" t="s">
        <v>192</v>
      </c>
      <c r="E29" s="74" t="s">
        <v>140</v>
      </c>
      <c r="F29" s="82" t="s">
        <v>173</v>
      </c>
      <c r="G29" s="70"/>
      <c r="H29" s="19">
        <f>I29</f>
        <v>42000</v>
      </c>
      <c r="I29" s="21">
        <v>42000</v>
      </c>
      <c r="J29" s="50"/>
      <c r="K29" s="121"/>
      <c r="L29" s="83"/>
    </row>
    <row r="30" spans="1:12" ht="90" customHeight="1" x14ac:dyDescent="0.3">
      <c r="A30" s="75" t="s">
        <v>218</v>
      </c>
      <c r="B30" s="139">
        <v>3210</v>
      </c>
      <c r="C30" s="139">
        <v>1050</v>
      </c>
      <c r="D30" s="140" t="s">
        <v>212</v>
      </c>
      <c r="E30" s="141" t="s">
        <v>211</v>
      </c>
      <c r="F30" s="120" t="s">
        <v>213</v>
      </c>
      <c r="G30" s="142"/>
      <c r="H30" s="143">
        <f>I30</f>
        <v>50000</v>
      </c>
      <c r="I30" s="138">
        <v>50000</v>
      </c>
      <c r="J30" s="64"/>
      <c r="K30" s="50"/>
      <c r="L30" s="83"/>
    </row>
    <row r="31" spans="1:12" ht="64.5" customHeight="1" x14ac:dyDescent="0.2">
      <c r="A31" s="122">
        <v>1014084</v>
      </c>
      <c r="B31" s="122">
        <v>4084</v>
      </c>
      <c r="C31" s="123" t="s">
        <v>95</v>
      </c>
      <c r="D31" s="124" t="s">
        <v>180</v>
      </c>
      <c r="E31" s="113" t="s">
        <v>187</v>
      </c>
      <c r="F31" s="117" t="s">
        <v>219</v>
      </c>
      <c r="G31" s="42"/>
      <c r="H31" s="19">
        <f>I31+J31</f>
        <v>1189057</v>
      </c>
      <c r="I31" s="21"/>
      <c r="J31" s="19">
        <f>430000+580000+179057</f>
        <v>1189057</v>
      </c>
      <c r="K31" s="32">
        <f>J31</f>
        <v>1189057</v>
      </c>
      <c r="L31" s="83"/>
    </row>
    <row r="32" spans="1:12" ht="55.5" customHeight="1" x14ac:dyDescent="0.2">
      <c r="A32" s="14" t="s">
        <v>40</v>
      </c>
      <c r="B32" s="14" t="s">
        <v>41</v>
      </c>
      <c r="C32" s="15" t="s">
        <v>42</v>
      </c>
      <c r="D32" s="16" t="s">
        <v>43</v>
      </c>
      <c r="E32" s="73" t="s">
        <v>127</v>
      </c>
      <c r="F32" s="82" t="s">
        <v>164</v>
      </c>
      <c r="G32" s="18"/>
      <c r="H32" s="19">
        <f t="shared" si="1"/>
        <v>564000</v>
      </c>
      <c r="I32" s="21"/>
      <c r="J32" s="21">
        <v>564000</v>
      </c>
      <c r="K32" s="19"/>
      <c r="L32" s="83">
        <v>1</v>
      </c>
    </row>
    <row r="33" spans="1:12" ht="55.5" customHeight="1" x14ac:dyDescent="0.2">
      <c r="A33" s="14">
        <v>216020</v>
      </c>
      <c r="B33" s="14">
        <v>6020</v>
      </c>
      <c r="C33" s="15" t="s">
        <v>42</v>
      </c>
      <c r="D33" s="16" t="s">
        <v>115</v>
      </c>
      <c r="E33" s="26" t="s">
        <v>116</v>
      </c>
      <c r="F33" s="82" t="s">
        <v>165</v>
      </c>
      <c r="G33" s="18"/>
      <c r="H33" s="19">
        <f t="shared" si="1"/>
        <v>4520000</v>
      </c>
      <c r="I33" s="57">
        <v>4520000</v>
      </c>
      <c r="J33" s="19"/>
      <c r="K33" s="65"/>
      <c r="L33" s="84">
        <v>1</v>
      </c>
    </row>
    <row r="34" spans="1:12" ht="52.5" customHeight="1" x14ac:dyDescent="0.2">
      <c r="A34" s="27" t="s">
        <v>44</v>
      </c>
      <c r="B34" s="14" t="s">
        <v>45</v>
      </c>
      <c r="C34" s="15" t="s">
        <v>42</v>
      </c>
      <c r="D34" s="16" t="s">
        <v>46</v>
      </c>
      <c r="E34" s="28" t="s">
        <v>129</v>
      </c>
      <c r="F34" s="82" t="s">
        <v>195</v>
      </c>
      <c r="G34" s="18"/>
      <c r="H34" s="19">
        <f>I34+J34</f>
        <v>26550000</v>
      </c>
      <c r="I34" s="19">
        <f>26100000+450000</f>
        <v>26550000</v>
      </c>
      <c r="J34" s="19"/>
      <c r="K34" s="19"/>
      <c r="L34" s="83">
        <v>1</v>
      </c>
    </row>
    <row r="35" spans="1:12" ht="57.75" customHeight="1" x14ac:dyDescent="0.2">
      <c r="A35" s="27" t="s">
        <v>44</v>
      </c>
      <c r="B35" s="27" t="s">
        <v>45</v>
      </c>
      <c r="C35" s="29" t="s">
        <v>42</v>
      </c>
      <c r="D35" s="30" t="s">
        <v>46</v>
      </c>
      <c r="E35" s="26" t="s">
        <v>128</v>
      </c>
      <c r="F35" s="82" t="s">
        <v>166</v>
      </c>
      <c r="G35" s="18"/>
      <c r="H35" s="31">
        <f t="shared" ref="H35:H39" si="2">I35+J35</f>
        <v>550000</v>
      </c>
      <c r="I35" s="31">
        <v>550000</v>
      </c>
      <c r="J35" s="50"/>
      <c r="K35" s="31"/>
      <c r="L35" s="83">
        <v>1</v>
      </c>
    </row>
    <row r="36" spans="1:12" ht="0.75" hidden="1" customHeight="1" x14ac:dyDescent="0.2">
      <c r="A36" s="14" t="s">
        <v>47</v>
      </c>
      <c r="B36" s="14" t="s">
        <v>48</v>
      </c>
      <c r="C36" s="15" t="s">
        <v>49</v>
      </c>
      <c r="D36" s="16" t="s">
        <v>50</v>
      </c>
      <c r="E36" s="26" t="s">
        <v>111</v>
      </c>
      <c r="F36" s="82" t="s">
        <v>120</v>
      </c>
      <c r="G36" s="49"/>
      <c r="H36" s="50"/>
      <c r="I36" s="50"/>
      <c r="J36" s="50">
        <v>0</v>
      </c>
      <c r="K36" s="50">
        <v>0</v>
      </c>
      <c r="L36" s="83"/>
    </row>
    <row r="37" spans="1:12" ht="128.25" customHeight="1" x14ac:dyDescent="0.2">
      <c r="A37" s="27" t="s">
        <v>47</v>
      </c>
      <c r="B37" s="27" t="s">
        <v>48</v>
      </c>
      <c r="C37" s="29" t="s">
        <v>49</v>
      </c>
      <c r="D37" s="63" t="s">
        <v>50</v>
      </c>
      <c r="E37" s="26" t="s">
        <v>111</v>
      </c>
      <c r="F37" s="82" t="s">
        <v>196</v>
      </c>
      <c r="G37" s="72"/>
      <c r="H37" s="50">
        <f>I37</f>
        <v>250000</v>
      </c>
      <c r="I37" s="50">
        <f>200000+50000</f>
        <v>250000</v>
      </c>
      <c r="J37" s="50"/>
      <c r="K37" s="50"/>
      <c r="L37" s="83">
        <v>1</v>
      </c>
    </row>
    <row r="38" spans="1:12" ht="80.25" customHeight="1" x14ac:dyDescent="0.2">
      <c r="A38" s="27" t="s">
        <v>154</v>
      </c>
      <c r="B38" s="78" t="s">
        <v>151</v>
      </c>
      <c r="C38" s="79" t="s">
        <v>152</v>
      </c>
      <c r="D38" s="80" t="s">
        <v>153</v>
      </c>
      <c r="E38" s="26" t="s">
        <v>155</v>
      </c>
      <c r="F38" s="82" t="s">
        <v>197</v>
      </c>
      <c r="G38" s="72"/>
      <c r="H38" s="50">
        <f>I38</f>
        <v>250000</v>
      </c>
      <c r="I38" s="50">
        <f>200000+50000</f>
        <v>250000</v>
      </c>
      <c r="J38" s="50"/>
      <c r="K38" s="50"/>
      <c r="L38" s="83">
        <v>1</v>
      </c>
    </row>
    <row r="39" spans="1:12" ht="66.75" customHeight="1" x14ac:dyDescent="0.2">
      <c r="A39" s="14" t="s">
        <v>51</v>
      </c>
      <c r="B39" s="14" t="s">
        <v>52</v>
      </c>
      <c r="C39" s="15" t="s">
        <v>53</v>
      </c>
      <c r="D39" s="16" t="s">
        <v>54</v>
      </c>
      <c r="E39" s="28" t="s">
        <v>124</v>
      </c>
      <c r="F39" s="86" t="s">
        <v>167</v>
      </c>
      <c r="G39" s="72"/>
      <c r="H39" s="89">
        <f t="shared" si="2"/>
        <v>1000000</v>
      </c>
      <c r="I39" s="54">
        <v>1000000</v>
      </c>
      <c r="J39" s="89"/>
      <c r="K39" s="89"/>
      <c r="L39" s="83">
        <v>1</v>
      </c>
    </row>
    <row r="40" spans="1:12" ht="66.75" customHeight="1" x14ac:dyDescent="0.2">
      <c r="A40" s="125" t="s">
        <v>178</v>
      </c>
      <c r="B40" s="125">
        <v>7660</v>
      </c>
      <c r="C40" s="125" t="s">
        <v>152</v>
      </c>
      <c r="D40" s="126" t="s">
        <v>177</v>
      </c>
      <c r="E40" s="127" t="s">
        <v>111</v>
      </c>
      <c r="F40" s="88" t="s">
        <v>198</v>
      </c>
      <c r="G40" s="81"/>
      <c r="H40" s="89">
        <f>I40+J40</f>
        <v>190000</v>
      </c>
      <c r="I40" s="54"/>
      <c r="J40" s="89">
        <v>190000</v>
      </c>
      <c r="K40" s="89">
        <v>190000</v>
      </c>
      <c r="L40" s="83"/>
    </row>
    <row r="41" spans="1:12" ht="66.75" customHeight="1" x14ac:dyDescent="0.2">
      <c r="A41" s="132" t="s">
        <v>214</v>
      </c>
      <c r="B41" s="132" t="s">
        <v>215</v>
      </c>
      <c r="C41" s="133" t="s">
        <v>152</v>
      </c>
      <c r="D41" s="134" t="s">
        <v>216</v>
      </c>
      <c r="E41" s="135" t="s">
        <v>217</v>
      </c>
      <c r="F41" s="131" t="s">
        <v>213</v>
      </c>
      <c r="G41" s="136"/>
      <c r="H41" s="137">
        <f>I41+J41</f>
        <v>1423054</v>
      </c>
      <c r="I41" s="138"/>
      <c r="J41" s="137">
        <f>K41</f>
        <v>1423054</v>
      </c>
      <c r="K41" s="137">
        <v>1423054</v>
      </c>
      <c r="L41" s="83"/>
    </row>
    <row r="42" spans="1:12" ht="99.75" customHeight="1" x14ac:dyDescent="0.2">
      <c r="A42" s="128" t="s">
        <v>55</v>
      </c>
      <c r="B42" s="122" t="s">
        <v>56</v>
      </c>
      <c r="C42" s="129" t="s">
        <v>57</v>
      </c>
      <c r="D42" s="130" t="s">
        <v>58</v>
      </c>
      <c r="E42" s="22" t="s">
        <v>123</v>
      </c>
      <c r="F42" s="90" t="s">
        <v>158</v>
      </c>
      <c r="G42" s="25"/>
      <c r="H42" s="32">
        <f>I42+J42</f>
        <v>436500</v>
      </c>
      <c r="I42" s="32">
        <f>466500-30000</f>
        <v>436500</v>
      </c>
      <c r="J42" s="32"/>
      <c r="K42" s="32"/>
      <c r="L42" s="85">
        <v>1</v>
      </c>
    </row>
    <row r="43" spans="1:12" ht="54.75" customHeight="1" x14ac:dyDescent="0.2">
      <c r="A43" s="33" t="s">
        <v>59</v>
      </c>
      <c r="B43" s="7">
        <v>8220</v>
      </c>
      <c r="C43" s="15" t="s">
        <v>60</v>
      </c>
      <c r="D43" s="16" t="s">
        <v>61</v>
      </c>
      <c r="E43" s="17" t="s">
        <v>125</v>
      </c>
      <c r="F43" s="82" t="s">
        <v>157</v>
      </c>
      <c r="G43" s="18"/>
      <c r="H43" s="19">
        <f>I43</f>
        <v>500000</v>
      </c>
      <c r="I43" s="19">
        <v>500000</v>
      </c>
      <c r="J43" s="19"/>
      <c r="K43" s="19"/>
      <c r="L43" s="85">
        <v>1</v>
      </c>
    </row>
    <row r="44" spans="1:12" ht="55.5" hidden="1" customHeight="1" x14ac:dyDescent="0.2">
      <c r="A44" s="33" t="s">
        <v>132</v>
      </c>
      <c r="B44" s="7">
        <v>8240</v>
      </c>
      <c r="C44" s="15" t="s">
        <v>60</v>
      </c>
      <c r="D44" s="16" t="s">
        <v>131</v>
      </c>
      <c r="E44" s="18" t="s">
        <v>130</v>
      </c>
      <c r="F44" s="82" t="s">
        <v>188</v>
      </c>
      <c r="G44" s="17"/>
      <c r="H44" s="32">
        <f>I44</f>
        <v>0</v>
      </c>
      <c r="I44" s="32">
        <f>1000000-750000-250000</f>
        <v>0</v>
      </c>
      <c r="J44" s="32"/>
      <c r="K44" s="32"/>
      <c r="L44" s="85"/>
    </row>
    <row r="45" spans="1:12" ht="56.25" customHeight="1" x14ac:dyDescent="0.2">
      <c r="A45" s="14" t="s">
        <v>62</v>
      </c>
      <c r="B45" s="14" t="s">
        <v>63</v>
      </c>
      <c r="C45" s="15" t="s">
        <v>64</v>
      </c>
      <c r="D45" s="16" t="s">
        <v>65</v>
      </c>
      <c r="E45" s="17" t="s">
        <v>122</v>
      </c>
      <c r="F45" s="82" t="s">
        <v>190</v>
      </c>
      <c r="G45" s="18"/>
      <c r="H45" s="19">
        <f>I45+J45</f>
        <v>469100</v>
      </c>
      <c r="I45" s="19">
        <v>0</v>
      </c>
      <c r="J45" s="19">
        <f>233100+236000</f>
        <v>469100</v>
      </c>
      <c r="K45" s="19"/>
      <c r="L45" s="85">
        <v>1</v>
      </c>
    </row>
    <row r="46" spans="1:12" ht="60.75" customHeight="1" x14ac:dyDescent="0.3">
      <c r="A46" s="14" t="s">
        <v>66</v>
      </c>
      <c r="B46" s="14" t="s">
        <v>67</v>
      </c>
      <c r="C46" s="15" t="s">
        <v>68</v>
      </c>
      <c r="D46" s="16" t="s">
        <v>69</v>
      </c>
      <c r="E46" s="34" t="s">
        <v>126</v>
      </c>
      <c r="F46" s="82" t="s">
        <v>159</v>
      </c>
      <c r="G46" s="18"/>
      <c r="H46" s="19">
        <f>I46+J46</f>
        <v>1560000</v>
      </c>
      <c r="I46" s="19">
        <v>1560000</v>
      </c>
      <c r="J46" s="19"/>
      <c r="K46" s="19"/>
      <c r="L46" s="84">
        <v>1</v>
      </c>
    </row>
    <row r="47" spans="1:12" ht="60.75" customHeight="1" x14ac:dyDescent="0.3">
      <c r="A47" s="14">
        <v>219770</v>
      </c>
      <c r="B47" s="14">
        <v>9770</v>
      </c>
      <c r="C47" s="33" t="s">
        <v>17</v>
      </c>
      <c r="D47" s="16" t="s">
        <v>220</v>
      </c>
      <c r="E47" s="144" t="s">
        <v>221</v>
      </c>
      <c r="F47" s="120" t="s">
        <v>213</v>
      </c>
      <c r="G47" s="18"/>
      <c r="H47" s="19">
        <f>I47</f>
        <v>30000</v>
      </c>
      <c r="I47" s="19">
        <v>30000</v>
      </c>
      <c r="J47" s="19"/>
      <c r="K47" s="19"/>
      <c r="L47" s="84"/>
    </row>
    <row r="48" spans="1:12" ht="51" customHeight="1" x14ac:dyDescent="0.3">
      <c r="A48" s="8" t="s">
        <v>185</v>
      </c>
      <c r="B48" s="9"/>
      <c r="C48" s="10"/>
      <c r="D48" s="11" t="s">
        <v>145</v>
      </c>
      <c r="E48" s="34"/>
      <c r="F48" s="82"/>
      <c r="G48" s="18"/>
      <c r="H48" s="13">
        <f>H49</f>
        <v>480000</v>
      </c>
      <c r="I48" s="13">
        <f t="shared" ref="I48:K48" si="3">I49</f>
        <v>480000</v>
      </c>
      <c r="J48" s="13">
        <f t="shared" si="3"/>
        <v>0</v>
      </c>
      <c r="K48" s="13">
        <f t="shared" si="3"/>
        <v>0</v>
      </c>
      <c r="L48" s="84"/>
    </row>
    <row r="49" spans="1:12" ht="53.25" customHeight="1" x14ac:dyDescent="0.3">
      <c r="A49" s="75" t="s">
        <v>146</v>
      </c>
      <c r="B49" s="75" t="s">
        <v>147</v>
      </c>
      <c r="C49" s="76" t="s">
        <v>148</v>
      </c>
      <c r="D49" s="77" t="s">
        <v>149</v>
      </c>
      <c r="E49" s="34" t="s">
        <v>150</v>
      </c>
      <c r="F49" s="82" t="s">
        <v>172</v>
      </c>
      <c r="G49" s="18"/>
      <c r="H49" s="19">
        <f>I49</f>
        <v>480000</v>
      </c>
      <c r="I49" s="19">
        <v>480000</v>
      </c>
      <c r="J49" s="19"/>
      <c r="K49" s="19"/>
      <c r="L49" s="84">
        <v>1</v>
      </c>
    </row>
    <row r="50" spans="1:12" ht="41.25" customHeight="1" x14ac:dyDescent="0.2">
      <c r="A50" s="8" t="s">
        <v>70</v>
      </c>
      <c r="B50" s="9"/>
      <c r="C50" s="10"/>
      <c r="D50" s="11" t="s">
        <v>71</v>
      </c>
      <c r="E50" s="35"/>
      <c r="F50" s="82"/>
      <c r="G50" s="18"/>
      <c r="H50" s="13">
        <f>SUM(H51:H57)</f>
        <v>8169500</v>
      </c>
      <c r="I50" s="13">
        <f t="shared" ref="I50:K50" si="4">SUM(I51:I57)</f>
        <v>8169500</v>
      </c>
      <c r="J50" s="13">
        <f t="shared" si="4"/>
        <v>0</v>
      </c>
      <c r="K50" s="13">
        <f t="shared" si="4"/>
        <v>0</v>
      </c>
      <c r="L50" s="83"/>
    </row>
    <row r="51" spans="1:12" ht="59.25" customHeight="1" x14ac:dyDescent="0.2">
      <c r="A51" s="66" t="s">
        <v>133</v>
      </c>
      <c r="B51" s="66">
        <v>3035</v>
      </c>
      <c r="C51" s="67">
        <v>1070</v>
      </c>
      <c r="D51" s="63" t="s">
        <v>134</v>
      </c>
      <c r="E51" s="68" t="s">
        <v>135</v>
      </c>
      <c r="F51" s="88" t="s">
        <v>168</v>
      </c>
      <c r="G51" s="20"/>
      <c r="H51" s="31">
        <f>I51</f>
        <v>350000</v>
      </c>
      <c r="I51" s="91">
        <v>350000</v>
      </c>
      <c r="J51" s="13"/>
      <c r="K51" s="13"/>
      <c r="L51" s="84">
        <v>1</v>
      </c>
    </row>
    <row r="52" spans="1:12" ht="59.25" customHeight="1" x14ac:dyDescent="0.2">
      <c r="A52" s="69" t="s">
        <v>191</v>
      </c>
      <c r="B52" s="69">
        <v>3031</v>
      </c>
      <c r="C52" s="95">
        <v>1030</v>
      </c>
      <c r="D52" s="96" t="s">
        <v>179</v>
      </c>
      <c r="E52" s="157" t="s">
        <v>139</v>
      </c>
      <c r="F52" s="154" t="s">
        <v>199</v>
      </c>
      <c r="G52" s="106"/>
      <c r="H52" s="50">
        <f>I52</f>
        <v>100000</v>
      </c>
      <c r="I52" s="50">
        <v>100000</v>
      </c>
      <c r="J52" s="39"/>
      <c r="K52" s="13"/>
      <c r="L52" s="84"/>
    </row>
    <row r="53" spans="1:12" ht="41.25" customHeight="1" x14ac:dyDescent="0.2">
      <c r="A53" s="92" t="s">
        <v>136</v>
      </c>
      <c r="B53" s="92">
        <v>3032</v>
      </c>
      <c r="C53" s="93" t="s">
        <v>137</v>
      </c>
      <c r="D53" s="94" t="s">
        <v>138</v>
      </c>
      <c r="E53" s="158"/>
      <c r="F53" s="155"/>
      <c r="G53" s="42"/>
      <c r="H53" s="32">
        <f>I53</f>
        <v>60000</v>
      </c>
      <c r="I53" s="64">
        <v>60000</v>
      </c>
      <c r="J53" s="13"/>
      <c r="K53" s="13"/>
      <c r="L53" s="83"/>
    </row>
    <row r="54" spans="1:12" ht="83.25" customHeight="1" x14ac:dyDescent="0.2">
      <c r="A54" s="14" t="s">
        <v>73</v>
      </c>
      <c r="B54" s="14" t="s">
        <v>74</v>
      </c>
      <c r="C54" s="15" t="s">
        <v>75</v>
      </c>
      <c r="D54" s="16" t="s">
        <v>76</v>
      </c>
      <c r="E54" s="158"/>
      <c r="F54" s="155"/>
      <c r="G54" s="107"/>
      <c r="H54" s="19">
        <f t="shared" ref="H54:H57" si="5">I54+J54</f>
        <v>1000000</v>
      </c>
      <c r="I54" s="21">
        <v>1000000</v>
      </c>
      <c r="J54" s="19"/>
      <c r="K54" s="19"/>
      <c r="L54" s="84">
        <v>1</v>
      </c>
    </row>
    <row r="55" spans="1:12" ht="75.75" customHeight="1" x14ac:dyDescent="0.2">
      <c r="A55" s="14" t="s">
        <v>77</v>
      </c>
      <c r="B55" s="14" t="s">
        <v>78</v>
      </c>
      <c r="C55" s="15" t="s">
        <v>79</v>
      </c>
      <c r="D55" s="16" t="s">
        <v>80</v>
      </c>
      <c r="E55" s="158"/>
      <c r="F55" s="155"/>
      <c r="G55" s="42"/>
      <c r="H55" s="19">
        <f t="shared" si="5"/>
        <v>840000</v>
      </c>
      <c r="I55" s="21">
        <v>840000</v>
      </c>
      <c r="J55" s="19"/>
      <c r="K55" s="19"/>
      <c r="L55" s="83"/>
    </row>
    <row r="56" spans="1:12" ht="54.75" customHeight="1" x14ac:dyDescent="0.2">
      <c r="A56" s="14" t="s">
        <v>81</v>
      </c>
      <c r="B56" s="14" t="s">
        <v>82</v>
      </c>
      <c r="C56" s="15" t="s">
        <v>72</v>
      </c>
      <c r="D56" s="16" t="s">
        <v>83</v>
      </c>
      <c r="E56" s="158"/>
      <c r="F56" s="155"/>
      <c r="G56" s="42"/>
      <c r="H56" s="19">
        <f t="shared" si="5"/>
        <v>150000</v>
      </c>
      <c r="I56" s="21">
        <v>150000</v>
      </c>
      <c r="J56" s="19"/>
      <c r="K56" s="19"/>
      <c r="L56" s="83"/>
    </row>
    <row r="57" spans="1:12" ht="48.75" customHeight="1" x14ac:dyDescent="0.2">
      <c r="A57" s="14" t="s">
        <v>84</v>
      </c>
      <c r="B57" s="14" t="s">
        <v>85</v>
      </c>
      <c r="C57" s="15" t="s">
        <v>86</v>
      </c>
      <c r="D57" s="16" t="s">
        <v>87</v>
      </c>
      <c r="E57" s="159"/>
      <c r="F57" s="156"/>
      <c r="G57" s="42"/>
      <c r="H57" s="19">
        <f t="shared" si="5"/>
        <v>5669500</v>
      </c>
      <c r="I57" s="21">
        <f>5069500+600000</f>
        <v>5669500</v>
      </c>
      <c r="J57" s="19"/>
      <c r="K57" s="19"/>
      <c r="L57" s="83"/>
    </row>
    <row r="58" spans="1:12" ht="42" customHeight="1" x14ac:dyDescent="0.2">
      <c r="A58" s="8" t="s">
        <v>88</v>
      </c>
      <c r="B58" s="9"/>
      <c r="C58" s="10"/>
      <c r="D58" s="11" t="s">
        <v>89</v>
      </c>
      <c r="E58" s="37"/>
      <c r="F58" s="50"/>
      <c r="G58" s="38"/>
      <c r="H58" s="39">
        <f>SUM(H59:H65)</f>
        <v>4125550</v>
      </c>
      <c r="I58" s="39">
        <f>SUM(I59:I65)</f>
        <v>4125550</v>
      </c>
      <c r="J58" s="39">
        <f>SUM(J59:J65)</f>
        <v>0</v>
      </c>
      <c r="K58" s="39">
        <f>SUM(K59:K65)</f>
        <v>0</v>
      </c>
      <c r="L58" s="83"/>
    </row>
    <row r="59" spans="1:12" ht="42" customHeight="1" x14ac:dyDescent="0.2">
      <c r="A59" s="14" t="s">
        <v>90</v>
      </c>
      <c r="B59" s="14" t="s">
        <v>91</v>
      </c>
      <c r="C59" s="15" t="s">
        <v>39</v>
      </c>
      <c r="D59" s="16" t="s">
        <v>92</v>
      </c>
      <c r="E59" s="63" t="s">
        <v>117</v>
      </c>
      <c r="F59" s="40" t="s">
        <v>169</v>
      </c>
      <c r="G59" s="36"/>
      <c r="H59" s="19">
        <f>I59</f>
        <v>162000</v>
      </c>
      <c r="I59" s="19">
        <v>162000</v>
      </c>
      <c r="J59" s="19"/>
      <c r="K59" s="19"/>
      <c r="L59" s="83">
        <v>1</v>
      </c>
    </row>
    <row r="60" spans="1:12" ht="41.25" customHeight="1" x14ac:dyDescent="0.2">
      <c r="A60" s="14" t="s">
        <v>93</v>
      </c>
      <c r="B60" s="14" t="s">
        <v>94</v>
      </c>
      <c r="C60" s="15" t="s">
        <v>95</v>
      </c>
      <c r="D60" s="41" t="s">
        <v>96</v>
      </c>
      <c r="E60" s="145" t="s">
        <v>174</v>
      </c>
      <c r="F60" s="148" t="s">
        <v>170</v>
      </c>
      <c r="G60" s="42"/>
      <c r="H60" s="19">
        <f>I60</f>
        <v>464100</v>
      </c>
      <c r="I60" s="19">
        <v>464100</v>
      </c>
      <c r="J60" s="19"/>
      <c r="K60" s="19"/>
      <c r="L60" s="83"/>
    </row>
    <row r="61" spans="1:12" ht="46.5" customHeight="1" x14ac:dyDescent="0.2">
      <c r="A61" s="14" t="s">
        <v>97</v>
      </c>
      <c r="B61" s="14" t="s">
        <v>98</v>
      </c>
      <c r="C61" s="15" t="s">
        <v>95</v>
      </c>
      <c r="D61" s="41" t="s">
        <v>99</v>
      </c>
      <c r="E61" s="147"/>
      <c r="F61" s="149"/>
      <c r="G61" s="42"/>
      <c r="H61" s="19">
        <f>I61</f>
        <v>450100</v>
      </c>
      <c r="I61" s="21">
        <v>450100</v>
      </c>
      <c r="J61" s="19"/>
      <c r="K61" s="19"/>
      <c r="L61" s="84">
        <v>1</v>
      </c>
    </row>
    <row r="62" spans="1:12" ht="37.5" customHeight="1" x14ac:dyDescent="0.2">
      <c r="A62" s="14" t="s">
        <v>100</v>
      </c>
      <c r="B62" s="14" t="s">
        <v>101</v>
      </c>
      <c r="C62" s="15" t="s">
        <v>102</v>
      </c>
      <c r="D62" s="41" t="s">
        <v>103</v>
      </c>
      <c r="E62" s="145" t="s">
        <v>175</v>
      </c>
      <c r="F62" s="148" t="s">
        <v>171</v>
      </c>
      <c r="G62" s="42"/>
      <c r="H62" s="19">
        <f t="shared" ref="H62" si="6">I62+J62</f>
        <v>370000</v>
      </c>
      <c r="I62" s="21">
        <v>370000</v>
      </c>
      <c r="J62" s="19"/>
      <c r="K62" s="19"/>
      <c r="L62" s="83"/>
    </row>
    <row r="63" spans="1:12" ht="45.75" customHeight="1" x14ac:dyDescent="0.2">
      <c r="A63" s="14" t="s">
        <v>104</v>
      </c>
      <c r="B63" s="14" t="s">
        <v>105</v>
      </c>
      <c r="C63" s="15" t="s">
        <v>102</v>
      </c>
      <c r="D63" s="41" t="s">
        <v>106</v>
      </c>
      <c r="E63" s="146"/>
      <c r="F63" s="150"/>
      <c r="G63" s="42"/>
      <c r="H63" s="19">
        <f>I63</f>
        <v>258000</v>
      </c>
      <c r="I63" s="21">
        <v>258000</v>
      </c>
      <c r="J63" s="19"/>
      <c r="K63" s="19"/>
      <c r="L63" s="83"/>
    </row>
    <row r="64" spans="1:12" ht="42.75" customHeight="1" x14ac:dyDescent="0.2">
      <c r="A64" s="51" t="s">
        <v>107</v>
      </c>
      <c r="B64" s="51" t="s">
        <v>108</v>
      </c>
      <c r="C64" s="52" t="s">
        <v>102</v>
      </c>
      <c r="D64" s="53" t="s">
        <v>109</v>
      </c>
      <c r="E64" s="146"/>
      <c r="F64" s="150"/>
      <c r="G64" s="42"/>
      <c r="H64" s="31">
        <f>I64</f>
        <v>1726350</v>
      </c>
      <c r="I64" s="54">
        <v>1726350</v>
      </c>
      <c r="J64" s="31"/>
      <c r="K64" s="31"/>
      <c r="L64" s="83"/>
    </row>
    <row r="65" spans="1:14" ht="57" customHeight="1" x14ac:dyDescent="0.2">
      <c r="A65" s="55">
        <v>1015062</v>
      </c>
      <c r="B65" s="55">
        <v>5062</v>
      </c>
      <c r="C65" s="52" t="s">
        <v>102</v>
      </c>
      <c r="D65" s="56" t="s">
        <v>118</v>
      </c>
      <c r="E65" s="147"/>
      <c r="F65" s="149"/>
      <c r="G65" s="81"/>
      <c r="H65" s="31">
        <f>I65</f>
        <v>695000</v>
      </c>
      <c r="I65" s="54">
        <f>1115000-600000+180000</f>
        <v>695000</v>
      </c>
      <c r="J65" s="50"/>
      <c r="K65" s="50"/>
      <c r="L65" s="84">
        <v>1</v>
      </c>
    </row>
    <row r="66" spans="1:14" ht="43.5" customHeight="1" x14ac:dyDescent="0.2">
      <c r="A66" s="98">
        <v>3700000</v>
      </c>
      <c r="B66" s="98"/>
      <c r="C66" s="108"/>
      <c r="D66" s="99" t="s">
        <v>182</v>
      </c>
      <c r="E66" s="100"/>
      <c r="F66" s="101"/>
      <c r="G66" s="102">
        <v>450000</v>
      </c>
      <c r="H66" s="103">
        <f>SUM(H67:H74)</f>
        <v>3365000</v>
      </c>
      <c r="I66" s="103">
        <f t="shared" ref="I66:K66" si="7">SUM(I67:I74)</f>
        <v>365000</v>
      </c>
      <c r="J66" s="103">
        <f t="shared" si="7"/>
        <v>3000000</v>
      </c>
      <c r="K66" s="103">
        <f t="shared" si="7"/>
        <v>3000000</v>
      </c>
      <c r="L66" s="84"/>
    </row>
    <row r="67" spans="1:14" ht="56.25" customHeight="1" x14ac:dyDescent="0.2">
      <c r="A67" s="55">
        <v>3719800</v>
      </c>
      <c r="B67" s="55">
        <v>9800</v>
      </c>
      <c r="C67" s="105" t="s">
        <v>17</v>
      </c>
      <c r="D67" s="56" t="s">
        <v>181</v>
      </c>
      <c r="E67" s="87" t="s">
        <v>183</v>
      </c>
      <c r="F67" s="119" t="s">
        <v>200</v>
      </c>
      <c r="G67" s="97">
        <v>250000</v>
      </c>
      <c r="H67" s="50">
        <f>I67</f>
        <v>300000</v>
      </c>
      <c r="I67" s="21">
        <v>300000</v>
      </c>
      <c r="J67" s="50"/>
      <c r="K67" s="50"/>
      <c r="L67" s="84"/>
    </row>
    <row r="68" spans="1:14" ht="56.25" customHeight="1" x14ac:dyDescent="0.2">
      <c r="A68" s="110">
        <v>3719800</v>
      </c>
      <c r="B68" s="110">
        <v>9800</v>
      </c>
      <c r="C68" s="104" t="s">
        <v>17</v>
      </c>
      <c r="D68" s="111" t="s">
        <v>181</v>
      </c>
      <c r="E68" s="109" t="s">
        <v>184</v>
      </c>
      <c r="F68" s="88" t="s">
        <v>201</v>
      </c>
      <c r="G68" s="112">
        <v>200000</v>
      </c>
      <c r="H68" s="89">
        <f>I68+J68</f>
        <v>1065000</v>
      </c>
      <c r="I68" s="54">
        <v>65000</v>
      </c>
      <c r="J68" s="89">
        <v>1000000</v>
      </c>
      <c r="K68" s="89">
        <f>J68</f>
        <v>1000000</v>
      </c>
      <c r="L68" s="84"/>
    </row>
    <row r="69" spans="1:14" ht="47.25" customHeight="1" x14ac:dyDescent="0.2">
      <c r="A69" s="55">
        <v>3719800</v>
      </c>
      <c r="B69" s="55">
        <v>9800</v>
      </c>
      <c r="C69" s="105" t="s">
        <v>17</v>
      </c>
      <c r="D69" s="56" t="s">
        <v>181</v>
      </c>
      <c r="E69" s="113" t="s">
        <v>207</v>
      </c>
      <c r="F69" s="119" t="s">
        <v>206</v>
      </c>
      <c r="G69" s="97"/>
      <c r="H69" s="50">
        <f>I69+J69</f>
        <v>250000</v>
      </c>
      <c r="I69" s="21"/>
      <c r="J69" s="50">
        <v>250000</v>
      </c>
      <c r="K69" s="50">
        <f>J69</f>
        <v>250000</v>
      </c>
      <c r="L69" s="84"/>
    </row>
    <row r="70" spans="1:14" ht="40.5" customHeight="1" x14ac:dyDescent="0.3">
      <c r="A70" s="110">
        <v>3719800</v>
      </c>
      <c r="B70" s="110">
        <v>9800</v>
      </c>
      <c r="C70" s="105" t="s">
        <v>17</v>
      </c>
      <c r="D70" s="111" t="s">
        <v>181</v>
      </c>
      <c r="E70" s="74" t="s">
        <v>208</v>
      </c>
      <c r="F70" s="88" t="s">
        <v>205</v>
      </c>
      <c r="G70" s="114"/>
      <c r="H70" s="50">
        <f>I70+J70</f>
        <v>250000</v>
      </c>
      <c r="I70" s="115"/>
      <c r="J70" s="116">
        <v>250000</v>
      </c>
      <c r="K70" s="116">
        <f>J70</f>
        <v>250000</v>
      </c>
      <c r="L70" s="84"/>
    </row>
    <row r="71" spans="1:14" ht="40.5" customHeight="1" x14ac:dyDescent="0.3">
      <c r="A71" s="110">
        <v>3719800</v>
      </c>
      <c r="B71" s="110">
        <v>9800</v>
      </c>
      <c r="C71" s="105" t="s">
        <v>17</v>
      </c>
      <c r="D71" s="111" t="s">
        <v>181</v>
      </c>
      <c r="E71" s="74" t="s">
        <v>209</v>
      </c>
      <c r="F71" s="88" t="s">
        <v>204</v>
      </c>
      <c r="G71" s="114"/>
      <c r="H71" s="50">
        <f t="shared" ref="H71:H72" si="8">I71+J71</f>
        <v>500000</v>
      </c>
      <c r="I71" s="115"/>
      <c r="J71" s="116">
        <v>500000</v>
      </c>
      <c r="K71" s="116">
        <f t="shared" ref="K71:K72" si="9">J71</f>
        <v>500000</v>
      </c>
      <c r="L71" s="84"/>
    </row>
    <row r="72" spans="1:14" ht="40.5" customHeight="1" x14ac:dyDescent="0.3">
      <c r="A72" s="110">
        <v>3719800</v>
      </c>
      <c r="B72" s="110">
        <v>9800</v>
      </c>
      <c r="C72" s="105" t="s">
        <v>17</v>
      </c>
      <c r="D72" s="111" t="s">
        <v>181</v>
      </c>
      <c r="E72" s="74" t="s">
        <v>209</v>
      </c>
      <c r="F72" s="88" t="s">
        <v>202</v>
      </c>
      <c r="G72" s="114"/>
      <c r="H72" s="50">
        <f t="shared" si="8"/>
        <v>250000</v>
      </c>
      <c r="I72" s="115"/>
      <c r="J72" s="116">
        <v>250000</v>
      </c>
      <c r="K72" s="116">
        <f t="shared" si="9"/>
        <v>250000</v>
      </c>
      <c r="L72" s="84"/>
    </row>
    <row r="73" spans="1:14" ht="40.5" customHeight="1" x14ac:dyDescent="0.3">
      <c r="A73" s="110">
        <v>3719800</v>
      </c>
      <c r="B73" s="110">
        <v>9800</v>
      </c>
      <c r="C73" s="105" t="s">
        <v>17</v>
      </c>
      <c r="D73" s="111" t="s">
        <v>181</v>
      </c>
      <c r="E73" s="74" t="s">
        <v>208</v>
      </c>
      <c r="F73" s="88" t="s">
        <v>203</v>
      </c>
      <c r="G73" s="114"/>
      <c r="H73" s="50">
        <f>I73+J73</f>
        <v>500000</v>
      </c>
      <c r="I73" s="21"/>
      <c r="J73" s="50">
        <v>500000</v>
      </c>
      <c r="K73" s="50">
        <f>J73</f>
        <v>500000</v>
      </c>
      <c r="L73" s="84"/>
    </row>
    <row r="74" spans="1:14" ht="40.5" customHeight="1" x14ac:dyDescent="0.3">
      <c r="A74" s="110">
        <v>3719800</v>
      </c>
      <c r="B74" s="110">
        <v>9800</v>
      </c>
      <c r="C74" s="105" t="s">
        <v>17</v>
      </c>
      <c r="D74" s="111" t="s">
        <v>181</v>
      </c>
      <c r="E74" s="74" t="s">
        <v>208</v>
      </c>
      <c r="F74" s="88" t="s">
        <v>210</v>
      </c>
      <c r="G74" s="114"/>
      <c r="H74" s="50">
        <f t="shared" ref="H74" si="10">I74+J74</f>
        <v>250000</v>
      </c>
      <c r="I74" s="115"/>
      <c r="J74" s="116">
        <v>250000</v>
      </c>
      <c r="K74" s="116">
        <f t="shared" ref="K74" si="11">J74</f>
        <v>250000</v>
      </c>
      <c r="L74" s="84"/>
    </row>
    <row r="75" spans="1:14" ht="24" customHeight="1" x14ac:dyDescent="0.3">
      <c r="A75" s="160" t="s">
        <v>189</v>
      </c>
      <c r="B75" s="161"/>
      <c r="C75" s="162"/>
      <c r="D75" s="58"/>
      <c r="E75" s="59"/>
      <c r="F75" s="58"/>
      <c r="G75" s="60"/>
      <c r="H75" s="60">
        <f>H66+H58+H50+H48+H21</f>
        <v>67715661</v>
      </c>
      <c r="I75" s="60">
        <f>I66+I58+I50+I48+I21</f>
        <v>60880450</v>
      </c>
      <c r="J75" s="60">
        <f>J66+J58+J50+J48+J21</f>
        <v>6835211</v>
      </c>
      <c r="K75" s="60">
        <f>K66+K58+K50+K48+K21</f>
        <v>5802111</v>
      </c>
      <c r="L75" s="83"/>
      <c r="N75" s="6"/>
    </row>
    <row r="76" spans="1:14" ht="15.75" customHeight="1" x14ac:dyDescent="0.3">
      <c r="A76" s="4"/>
      <c r="B76" s="4"/>
      <c r="C76" s="45"/>
      <c r="D76" s="61"/>
      <c r="E76" s="62"/>
      <c r="F76" s="62"/>
      <c r="G76" s="62"/>
      <c r="H76" s="61"/>
      <c r="I76" s="43"/>
      <c r="J76" s="44"/>
      <c r="K76" s="43"/>
      <c r="L76">
        <f>SUM(L22:L65)</f>
        <v>20</v>
      </c>
    </row>
    <row r="77" spans="1:14" ht="12.75" customHeight="1" x14ac:dyDescent="0.3">
      <c r="A77" s="4"/>
      <c r="B77" s="4"/>
      <c r="C77" s="4"/>
      <c r="H77" s="6"/>
    </row>
    <row r="78" spans="1:14" ht="27" customHeight="1" x14ac:dyDescent="0.3">
      <c r="D78" s="61" t="s">
        <v>119</v>
      </c>
      <c r="E78" s="62"/>
      <c r="F78" s="62"/>
      <c r="G78" s="62"/>
      <c r="H78" s="61" t="s">
        <v>110</v>
      </c>
      <c r="I78" s="5"/>
      <c r="J78" s="5"/>
    </row>
    <row r="79" spans="1:14" ht="12.75" customHeight="1" x14ac:dyDescent="0.2">
      <c r="H79" s="6"/>
      <c r="I79" s="6"/>
      <c r="J79" s="6"/>
      <c r="K79" s="6"/>
    </row>
    <row r="80" spans="1:14" ht="12.75" customHeight="1" x14ac:dyDescent="0.2">
      <c r="H80" s="5"/>
      <c r="I80" s="5"/>
      <c r="J80" s="5"/>
      <c r="K80" s="5"/>
    </row>
    <row r="81" spans="8:8" ht="12.75" customHeight="1" x14ac:dyDescent="0.2">
      <c r="H81" s="5"/>
    </row>
    <row r="82" spans="8:8" ht="12.75" customHeight="1" x14ac:dyDescent="0.2"/>
    <row r="83" spans="8:8" ht="12.75" customHeight="1" x14ac:dyDescent="0.2"/>
    <row r="84" spans="8:8" ht="12.75" customHeight="1" x14ac:dyDescent="0.2"/>
    <row r="85" spans="8:8" ht="12.75" customHeight="1" x14ac:dyDescent="0.2"/>
    <row r="86" spans="8:8" ht="12.75" customHeight="1" x14ac:dyDescent="0.2"/>
    <row r="87" spans="8:8" ht="12.75" customHeight="1" x14ac:dyDescent="0.2"/>
    <row r="88" spans="8:8" ht="12.75" customHeight="1" x14ac:dyDescent="0.2"/>
    <row r="89" spans="8:8" ht="12.75" customHeight="1" x14ac:dyDescent="0.2"/>
    <row r="90" spans="8:8" ht="12.75" customHeight="1" x14ac:dyDescent="0.2"/>
    <row r="91" spans="8:8" ht="12.75" customHeight="1" x14ac:dyDescent="0.2"/>
    <row r="92" spans="8:8" ht="12.75" customHeight="1" x14ac:dyDescent="0.2"/>
    <row r="93" spans="8:8" ht="12.75" customHeight="1" x14ac:dyDescent="0.2"/>
    <row r="94" spans="8:8" ht="12.75" customHeight="1" x14ac:dyDescent="0.2"/>
    <row r="95" spans="8:8" ht="12.75" customHeight="1" x14ac:dyDescent="0.2"/>
    <row r="96" spans="8:8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</sheetData>
  <mergeCells count="22">
    <mergeCell ref="A75:C75"/>
    <mergeCell ref="A12:K12"/>
    <mergeCell ref="A13:K13"/>
    <mergeCell ref="A16:A19"/>
    <mergeCell ref="B16:B19"/>
    <mergeCell ref="C16:C19"/>
    <mergeCell ref="D16:D19"/>
    <mergeCell ref="I16:I19"/>
    <mergeCell ref="J16:K16"/>
    <mergeCell ref="J17:J19"/>
    <mergeCell ref="K17:K19"/>
    <mergeCell ref="H16:H19"/>
    <mergeCell ref="E16:E19"/>
    <mergeCell ref="F16:F19"/>
    <mergeCell ref="F23:F27"/>
    <mergeCell ref="E60:E61"/>
    <mergeCell ref="E62:E65"/>
    <mergeCell ref="F60:F61"/>
    <mergeCell ref="F62:F65"/>
    <mergeCell ref="E23:E27"/>
    <mergeCell ref="F52:F57"/>
    <mergeCell ref="E52:E57"/>
  </mergeCells>
  <phoneticPr fontId="9" type="noConversion"/>
  <conditionalFormatting sqref="I23:I33">
    <cfRule type="expression" dxfId="3" priority="1" stopIfTrue="1">
      <formula>D23=1</formula>
    </cfRule>
  </conditionalFormatting>
  <conditionalFormatting sqref="I39:I41 I54:I57 I61:I65 I67:I69">
    <cfRule type="expression" dxfId="2" priority="14" stopIfTrue="1">
      <formula>D39=1</formula>
    </cfRule>
  </conditionalFormatting>
  <conditionalFormatting sqref="I73">
    <cfRule type="expression" dxfId="1" priority="2" stopIfTrue="1">
      <formula>D73=1</formula>
    </cfRule>
  </conditionalFormatting>
  <conditionalFormatting sqref="J32">
    <cfRule type="expression" dxfId="0" priority="9" stopIfTrue="1">
      <formula>D32=1</formula>
    </cfRule>
  </conditionalFormatting>
  <pageMargins left="0.78740157480314965" right="0.19685039370078741" top="0.39370078740157483" bottom="0.19685039370078741" header="0" footer="0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Руслан Шишка</cp:lastModifiedBy>
  <cp:lastPrinted>2025-01-20T12:55:13Z</cp:lastPrinted>
  <dcterms:created xsi:type="dcterms:W3CDTF">2021-11-23T14:22:55Z</dcterms:created>
  <dcterms:modified xsi:type="dcterms:W3CDTF">2025-02-17T06:22:51Z</dcterms:modified>
</cp:coreProperties>
</file>